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plusData 2013\Export\"/>
    </mc:Choice>
  </mc:AlternateContent>
  <bookViews>
    <workbookView xWindow="0" yWindow="0" windowWidth="0" windowHeight="0"/>
  </bookViews>
  <sheets>
    <sheet name="Rekapitulace stavby" sheetId="1" r:id="rId1"/>
    <sheet name="01 - SDZ" sheetId="2" r:id="rId2"/>
    <sheet name="02 - 5K3-1" sheetId="3" r:id="rId3"/>
    <sheet name="03 - 5K3-5" sheetId="4" r:id="rId4"/>
    <sheet name="04 - 5K3-7" sheetId="5" r:id="rId5"/>
    <sheet name="05 - 5K4-2" sheetId="6" r:id="rId6"/>
    <sheet name="06 - 5K4-3" sheetId="7" r:id="rId7"/>
    <sheet name="07 - 5K4-5" sheetId="8" r:id="rId8"/>
    <sheet name="08 - 5K4-10" sheetId="9" r:id="rId9"/>
    <sheet name="09 - M1-1-1" sheetId="10" r:id="rId10"/>
    <sheet name="10 - M1-1-2" sheetId="11" r:id="rId11"/>
    <sheet name="11 - M1-2" sheetId="12" r:id="rId12"/>
    <sheet name="12 - M1-3" sheetId="13" r:id="rId13"/>
    <sheet name="13 - M1-1-5" sheetId="14" r:id="rId14"/>
    <sheet name="14 - M1-1-8" sheetId="15" r:id="rId15"/>
    <sheet name="15 - P1+P2+P3-1" sheetId="16" r:id="rId16"/>
    <sheet name="16 - P1+P2+P3-3" sheetId="17" r:id="rId17"/>
    <sheet name="17 - P1+P2+P3-4" sheetId="18" r:id="rId18"/>
    <sheet name="18 - P1+P2+P3-5-1" sheetId="19" r:id="rId19"/>
    <sheet name="19 - P1+P2+P3-5-2" sheetId="20" r:id="rId20"/>
    <sheet name="20 - P1+P2+P3-6" sheetId="21" r:id="rId21"/>
    <sheet name="21 - P1+P2+P3-7" sheetId="22" r:id="rId22"/>
    <sheet name="22 - P1+P2+P3-8-1" sheetId="23" r:id="rId23"/>
    <sheet name="23 - P1+P2+P3-9" sheetId="24" r:id="rId24"/>
    <sheet name="24 - P1+P2+P3-10" sheetId="25" r:id="rId25"/>
    <sheet name="25 - P1-P2-P3-11" sheetId="26" r:id="rId26"/>
    <sheet name="26 - P1+P2+P3-14" sheetId="27" r:id="rId27"/>
    <sheet name="27 - P1+P2+P3-15" sheetId="28" r:id="rId28"/>
    <sheet name="28 - P1+P2+P3-17" sheetId="29" r:id="rId29"/>
    <sheet name="29 - P1+P2+P3-21" sheetId="30" r:id="rId30"/>
    <sheet name="30 - P1+P2+P3-22" sheetId="31" r:id="rId31"/>
    <sheet name="31 - P4-1" sheetId="32" r:id="rId32"/>
    <sheet name="32 - P4-2" sheetId="33" r:id="rId33"/>
    <sheet name="33 - P4-3" sheetId="34" r:id="rId34"/>
    <sheet name="34 - P4-5" sheetId="35" r:id="rId35"/>
    <sheet name="35 - P4-13" sheetId="36" r:id="rId36"/>
    <sheet name="36 - Rušené portály" sheetId="37" r:id="rId37"/>
    <sheet name="d - Dopravní opatření" sheetId="38" r:id="rId38"/>
    <sheet name="v - VRN" sheetId="39" r:id="rId39"/>
    <sheet name="Seznam figur" sheetId="40" r:id="rId40"/>
    <sheet name="Pokyny pro vyplnění" sheetId="41" r:id="rId41"/>
  </sheets>
  <definedNames>
    <definedName name="_xlnm.Print_Area" localSheetId="0">'Rekapitulace stavby'!$D$4:$AO$36,'Rekapitulace stavby'!$C$42:$AQ$93</definedName>
    <definedName name="_xlnm.Print_Titles" localSheetId="0">'Rekapitulace stavby'!$52:$52</definedName>
    <definedName name="_xlnm._FilterDatabase" localSheetId="1" hidden="1">'01 - SDZ'!$C$85:$K$537</definedName>
    <definedName name="_xlnm.Print_Area" localSheetId="1">'01 - SDZ'!$C$4:$J$39,'01 - SDZ'!$C$45:$J$67,'01 - SDZ'!$C$73:$K$537</definedName>
    <definedName name="_xlnm.Print_Titles" localSheetId="1">'01 - SDZ'!$85:$85</definedName>
    <definedName name="_xlnm._FilterDatabase" localSheetId="2" hidden="1">'02 - 5K3-1'!$C$85:$K$118</definedName>
    <definedName name="_xlnm.Print_Area" localSheetId="2">'02 - 5K3-1'!$C$4:$J$39,'02 - 5K3-1'!$C$45:$J$67,'02 - 5K3-1'!$C$73:$K$118</definedName>
    <definedName name="_xlnm.Print_Titles" localSheetId="2">'02 - 5K3-1'!$85:$85</definedName>
    <definedName name="_xlnm._FilterDatabase" localSheetId="3" hidden="1">'03 - 5K3-5'!$C$85:$K$118</definedName>
    <definedName name="_xlnm.Print_Area" localSheetId="3">'03 - 5K3-5'!$C$4:$J$39,'03 - 5K3-5'!$C$45:$J$67,'03 - 5K3-5'!$C$73:$K$118</definedName>
    <definedName name="_xlnm.Print_Titles" localSheetId="3">'03 - 5K3-5'!$85:$85</definedName>
    <definedName name="_xlnm._FilterDatabase" localSheetId="4" hidden="1">'04 - 5K3-7'!$C$85:$K$118</definedName>
    <definedName name="_xlnm.Print_Area" localSheetId="4">'04 - 5K3-7'!$C$4:$J$39,'04 - 5K3-7'!$C$45:$J$67,'04 - 5K3-7'!$C$73:$K$118</definedName>
    <definedName name="_xlnm.Print_Titles" localSheetId="4">'04 - 5K3-7'!$85:$85</definedName>
    <definedName name="_xlnm._FilterDatabase" localSheetId="5" hidden="1">'05 - 5K4-2'!$C$85:$K$118</definedName>
    <definedName name="_xlnm.Print_Area" localSheetId="5">'05 - 5K4-2'!$C$4:$J$39,'05 - 5K4-2'!$C$45:$J$67,'05 - 5K4-2'!$C$73:$K$118</definedName>
    <definedName name="_xlnm.Print_Titles" localSheetId="5">'05 - 5K4-2'!$85:$85</definedName>
    <definedName name="_xlnm._FilterDatabase" localSheetId="6" hidden="1">'06 - 5K4-3'!$C$85:$K$118</definedName>
    <definedName name="_xlnm.Print_Area" localSheetId="6">'06 - 5K4-3'!$C$4:$J$39,'06 - 5K4-3'!$C$45:$J$67,'06 - 5K4-3'!$C$73:$K$118</definedName>
    <definedName name="_xlnm.Print_Titles" localSheetId="6">'06 - 5K4-3'!$85:$85</definedName>
    <definedName name="_xlnm._FilterDatabase" localSheetId="7" hidden="1">'07 - 5K4-5'!$C$85:$K$118</definedName>
    <definedName name="_xlnm.Print_Area" localSheetId="7">'07 - 5K4-5'!$C$4:$J$39,'07 - 5K4-5'!$C$45:$J$67,'07 - 5K4-5'!$C$73:$K$118</definedName>
    <definedName name="_xlnm.Print_Titles" localSheetId="7">'07 - 5K4-5'!$85:$85</definedName>
    <definedName name="_xlnm._FilterDatabase" localSheetId="8" hidden="1">'08 - 5K4-10'!$C$85:$K$118</definedName>
    <definedName name="_xlnm.Print_Area" localSheetId="8">'08 - 5K4-10'!$C$4:$J$39,'08 - 5K4-10'!$C$45:$J$67,'08 - 5K4-10'!$C$73:$K$118</definedName>
    <definedName name="_xlnm.Print_Titles" localSheetId="8">'08 - 5K4-10'!$85:$85</definedName>
    <definedName name="_xlnm._FilterDatabase" localSheetId="9" hidden="1">'09 - M1-1-1'!$C$85:$K$118</definedName>
    <definedName name="_xlnm.Print_Area" localSheetId="9">'09 - M1-1-1'!$C$4:$J$39,'09 - M1-1-1'!$C$45:$J$67,'09 - M1-1-1'!$C$73:$K$118</definedName>
    <definedName name="_xlnm.Print_Titles" localSheetId="9">'09 - M1-1-1'!$85:$85</definedName>
    <definedName name="_xlnm._FilterDatabase" localSheetId="10" hidden="1">'10 - M1-1-2'!$C$90:$K$244</definedName>
    <definedName name="_xlnm.Print_Area" localSheetId="10">'10 - M1-1-2'!$C$4:$J$39,'10 - M1-1-2'!$C$45:$J$72,'10 - M1-1-2'!$C$78:$K$244</definedName>
    <definedName name="_xlnm.Print_Titles" localSheetId="10">'10 - M1-1-2'!$90:$90</definedName>
    <definedName name="_xlnm._FilterDatabase" localSheetId="11" hidden="1">'11 - M1-2'!$C$88:$K$231</definedName>
    <definedName name="_xlnm.Print_Area" localSheetId="11">'11 - M1-2'!$C$4:$J$39,'11 - M1-2'!$C$45:$J$70,'11 - M1-2'!$C$76:$K$231</definedName>
    <definedName name="_xlnm.Print_Titles" localSheetId="11">'11 - M1-2'!$88:$88</definedName>
    <definedName name="_xlnm._FilterDatabase" localSheetId="12" hidden="1">'12 - M1-3'!$C$90:$K$240</definedName>
    <definedName name="_xlnm.Print_Area" localSheetId="12">'12 - M1-3'!$C$4:$J$39,'12 - M1-3'!$C$45:$J$72,'12 - M1-3'!$C$78:$K$240</definedName>
    <definedName name="_xlnm.Print_Titles" localSheetId="12">'12 - M1-3'!$90:$90</definedName>
    <definedName name="_xlnm._FilterDatabase" localSheetId="13" hidden="1">'13 - M1-1-5'!$C$85:$K$118</definedName>
    <definedName name="_xlnm.Print_Area" localSheetId="13">'13 - M1-1-5'!$C$4:$J$39,'13 - M1-1-5'!$C$45:$J$67,'13 - M1-1-5'!$C$73:$K$118</definedName>
    <definedName name="_xlnm.Print_Titles" localSheetId="13">'13 - M1-1-5'!$85:$85</definedName>
    <definedName name="_xlnm._FilterDatabase" localSheetId="14" hidden="1">'14 - M1-1-8'!$C$85:$K$118</definedName>
    <definedName name="_xlnm.Print_Area" localSheetId="14">'14 - M1-1-8'!$C$4:$J$39,'14 - M1-1-8'!$C$45:$J$67,'14 - M1-1-8'!$C$73:$K$118</definedName>
    <definedName name="_xlnm.Print_Titles" localSheetId="14">'14 - M1-1-8'!$85:$85</definedName>
    <definedName name="_xlnm._FilterDatabase" localSheetId="15" hidden="1">'15 - P1+P2+P3-1'!$C$85:$K$118</definedName>
    <definedName name="_xlnm.Print_Area" localSheetId="15">'15 - P1+P2+P3-1'!$C$4:$J$39,'15 - P1+P2+P3-1'!$C$45:$J$67,'15 - P1+P2+P3-1'!$C$73:$K$118</definedName>
    <definedName name="_xlnm.Print_Titles" localSheetId="15">'15 - P1+P2+P3-1'!$85:$85</definedName>
    <definedName name="_xlnm._FilterDatabase" localSheetId="16" hidden="1">'16 - P1+P2+P3-3'!$C$90:$K$247</definedName>
    <definedName name="_xlnm.Print_Area" localSheetId="16">'16 - P1+P2+P3-3'!$C$4:$J$39,'16 - P1+P2+P3-3'!$C$45:$J$72,'16 - P1+P2+P3-3'!$C$78:$K$247</definedName>
    <definedName name="_xlnm.Print_Titles" localSheetId="16">'16 - P1+P2+P3-3'!$90:$90</definedName>
    <definedName name="_xlnm._FilterDatabase" localSheetId="17" hidden="1">'17 - P1+P2+P3-4'!$C$85:$K$118</definedName>
    <definedName name="_xlnm.Print_Area" localSheetId="17">'17 - P1+P2+P3-4'!$C$4:$J$39,'17 - P1+P2+P3-4'!$C$45:$J$67,'17 - P1+P2+P3-4'!$C$73:$K$118</definedName>
    <definedName name="_xlnm.Print_Titles" localSheetId="17">'17 - P1+P2+P3-4'!$85:$85</definedName>
    <definedName name="_xlnm._FilterDatabase" localSheetId="18" hidden="1">'18 - P1+P2+P3-5-1'!$C$85:$K$118</definedName>
    <definedName name="_xlnm.Print_Area" localSheetId="18">'18 - P1+P2+P3-5-1'!$C$4:$J$39,'18 - P1+P2+P3-5-1'!$C$45:$J$67,'18 - P1+P2+P3-5-1'!$C$73:$K$118</definedName>
    <definedName name="_xlnm.Print_Titles" localSheetId="18">'18 - P1+P2+P3-5-1'!$85:$85</definedName>
    <definedName name="_xlnm._FilterDatabase" localSheetId="19" hidden="1">'19 - P1+P2+P3-5-2'!$C$85:$K$118</definedName>
    <definedName name="_xlnm.Print_Area" localSheetId="19">'19 - P1+P2+P3-5-2'!$C$4:$J$39,'19 - P1+P2+P3-5-2'!$C$45:$J$67,'19 - P1+P2+P3-5-2'!$C$73:$K$118</definedName>
    <definedName name="_xlnm.Print_Titles" localSheetId="19">'19 - P1+P2+P3-5-2'!$85:$85</definedName>
    <definedName name="_xlnm._FilterDatabase" localSheetId="20" hidden="1">'20 - P1+P2+P3-6'!$C$85:$K$118</definedName>
    <definedName name="_xlnm.Print_Area" localSheetId="20">'20 - P1+P2+P3-6'!$C$4:$J$39,'20 - P1+P2+P3-6'!$C$45:$J$67,'20 - P1+P2+P3-6'!$C$73:$K$118</definedName>
    <definedName name="_xlnm.Print_Titles" localSheetId="20">'20 - P1+P2+P3-6'!$85:$85</definedName>
    <definedName name="_xlnm._FilterDatabase" localSheetId="21" hidden="1">'21 - P1+P2+P3-7'!$C$85:$K$118</definedName>
    <definedName name="_xlnm.Print_Area" localSheetId="21">'21 - P1+P2+P3-7'!$C$4:$J$39,'21 - P1+P2+P3-7'!$C$45:$J$67,'21 - P1+P2+P3-7'!$C$73:$K$118</definedName>
    <definedName name="_xlnm.Print_Titles" localSheetId="21">'21 - P1+P2+P3-7'!$85:$85</definedName>
    <definedName name="_xlnm._FilterDatabase" localSheetId="22" hidden="1">'22 - P1+P2+P3-8-1'!$C$85:$K$118</definedName>
    <definedName name="_xlnm.Print_Area" localSheetId="22">'22 - P1+P2+P3-8-1'!$C$4:$J$39,'22 - P1+P2+P3-8-1'!$C$45:$J$67,'22 - P1+P2+P3-8-1'!$C$73:$K$118</definedName>
    <definedName name="_xlnm.Print_Titles" localSheetId="22">'22 - P1+P2+P3-8-1'!$85:$85</definedName>
    <definedName name="_xlnm._FilterDatabase" localSheetId="23" hidden="1">'23 - P1+P2+P3-9'!$C$85:$K$118</definedName>
    <definedName name="_xlnm.Print_Area" localSheetId="23">'23 - P1+P2+P3-9'!$C$4:$J$39,'23 - P1+P2+P3-9'!$C$45:$J$67,'23 - P1+P2+P3-9'!$C$73:$K$118</definedName>
    <definedName name="_xlnm.Print_Titles" localSheetId="23">'23 - P1+P2+P3-9'!$85:$85</definedName>
    <definedName name="_xlnm._FilterDatabase" localSheetId="24" hidden="1">'24 - P1+P2+P3-10'!$C$85:$K$118</definedName>
    <definedName name="_xlnm.Print_Area" localSheetId="24">'24 - P1+P2+P3-10'!$C$4:$J$39,'24 - P1+P2+P3-10'!$C$45:$J$67,'24 - P1+P2+P3-10'!$C$73:$K$118</definedName>
    <definedName name="_xlnm.Print_Titles" localSheetId="24">'24 - P1+P2+P3-10'!$85:$85</definedName>
    <definedName name="_xlnm._FilterDatabase" localSheetId="25" hidden="1">'25 - P1-P2-P3-11'!$C$90:$K$246</definedName>
    <definedName name="_xlnm.Print_Area" localSheetId="25">'25 - P1-P2-P3-11'!$C$4:$J$39,'25 - P1-P2-P3-11'!$C$45:$J$72,'25 - P1-P2-P3-11'!$C$78:$K$246</definedName>
    <definedName name="_xlnm.Print_Titles" localSheetId="25">'25 - P1-P2-P3-11'!$90:$90</definedName>
    <definedName name="_xlnm._FilterDatabase" localSheetId="26" hidden="1">'26 - P1+P2+P3-14'!$C$91:$K$251</definedName>
    <definedName name="_xlnm.Print_Area" localSheetId="26">'26 - P1+P2+P3-14'!$C$4:$J$39,'26 - P1+P2+P3-14'!$C$45:$J$73,'26 - P1+P2+P3-14'!$C$79:$K$251</definedName>
    <definedName name="_xlnm.Print_Titles" localSheetId="26">'26 - P1+P2+P3-14'!$91:$91</definedName>
    <definedName name="_xlnm._FilterDatabase" localSheetId="27" hidden="1">'27 - P1+P2+P3-15'!$C$90:$K$241</definedName>
    <definedName name="_xlnm.Print_Area" localSheetId="27">'27 - P1+P2+P3-15'!$C$4:$J$39,'27 - P1+P2+P3-15'!$C$45:$J$72,'27 - P1+P2+P3-15'!$C$78:$K$241</definedName>
    <definedName name="_xlnm.Print_Titles" localSheetId="27">'27 - P1+P2+P3-15'!$90:$90</definedName>
    <definedName name="_xlnm._FilterDatabase" localSheetId="28" hidden="1">'28 - P1+P2+P3-17'!$C$89:$K$196</definedName>
    <definedName name="_xlnm.Print_Area" localSheetId="28">'28 - P1+P2+P3-17'!$C$4:$J$39,'28 - P1+P2+P3-17'!$C$45:$J$71,'28 - P1+P2+P3-17'!$C$77:$K$196</definedName>
    <definedName name="_xlnm.Print_Titles" localSheetId="28">'28 - P1+P2+P3-17'!$89:$89</definedName>
    <definedName name="_xlnm._FilterDatabase" localSheetId="29" hidden="1">'29 - P1+P2+P3-21'!$C$90:$K$262</definedName>
    <definedName name="_xlnm.Print_Area" localSheetId="29">'29 - P1+P2+P3-21'!$C$4:$J$39,'29 - P1+P2+P3-21'!$C$45:$J$72,'29 - P1+P2+P3-21'!$C$78:$K$262</definedName>
    <definedName name="_xlnm.Print_Titles" localSheetId="29">'29 - P1+P2+P3-21'!$90:$90</definedName>
    <definedName name="_xlnm._FilterDatabase" localSheetId="30" hidden="1">'30 - P1+P2+P3-22'!$C$90:$K$241</definedName>
    <definedName name="_xlnm.Print_Area" localSheetId="30">'30 - P1+P2+P3-22'!$C$4:$J$39,'30 - P1+P2+P3-22'!$C$45:$J$72,'30 - P1+P2+P3-22'!$C$78:$K$241</definedName>
    <definedName name="_xlnm.Print_Titles" localSheetId="30">'30 - P1+P2+P3-22'!$90:$90</definedName>
    <definedName name="_xlnm._FilterDatabase" localSheetId="31" hidden="1">'31 - P4-1'!$C$85:$K$118</definedName>
    <definedName name="_xlnm.Print_Area" localSheetId="31">'31 - P4-1'!$C$4:$J$39,'31 - P4-1'!$C$45:$J$67,'31 - P4-1'!$C$73:$K$118</definedName>
    <definedName name="_xlnm.Print_Titles" localSheetId="31">'31 - P4-1'!$85:$85</definedName>
    <definedName name="_xlnm._FilterDatabase" localSheetId="32" hidden="1">'32 - P4-2'!$C$85:$K$118</definedName>
    <definedName name="_xlnm.Print_Area" localSheetId="32">'32 - P4-2'!$C$4:$J$39,'32 - P4-2'!$C$45:$J$67,'32 - P4-2'!$C$73:$K$118</definedName>
    <definedName name="_xlnm.Print_Titles" localSheetId="32">'32 - P4-2'!$85:$85</definedName>
    <definedName name="_xlnm._FilterDatabase" localSheetId="33" hidden="1">'33 - P4-3'!$C$85:$K$118</definedName>
    <definedName name="_xlnm.Print_Area" localSheetId="33">'33 - P4-3'!$C$4:$J$39,'33 - P4-3'!$C$45:$J$67,'33 - P4-3'!$C$73:$K$118</definedName>
    <definedName name="_xlnm.Print_Titles" localSheetId="33">'33 - P4-3'!$85:$85</definedName>
    <definedName name="_xlnm._FilterDatabase" localSheetId="34" hidden="1">'34 - P4-5'!$C$85:$K$118</definedName>
    <definedName name="_xlnm.Print_Area" localSheetId="34">'34 - P4-5'!$C$4:$J$39,'34 - P4-5'!$C$45:$J$67,'34 - P4-5'!$C$73:$K$118</definedName>
    <definedName name="_xlnm.Print_Titles" localSheetId="34">'34 - P4-5'!$85:$85</definedName>
    <definedName name="_xlnm._FilterDatabase" localSheetId="35" hidden="1">'35 - P4-13'!$C$85:$K$118</definedName>
    <definedName name="_xlnm.Print_Area" localSheetId="35">'35 - P4-13'!$C$4:$J$39,'35 - P4-13'!$C$45:$J$67,'35 - P4-13'!$C$73:$K$118</definedName>
    <definedName name="_xlnm.Print_Titles" localSheetId="35">'35 - P4-13'!$85:$85</definedName>
    <definedName name="_xlnm._FilterDatabase" localSheetId="36" hidden="1">'36 - Rušené portály'!$C$81:$K$94</definedName>
    <definedName name="_xlnm.Print_Area" localSheetId="36">'36 - Rušené portály'!$C$4:$J$39,'36 - Rušené portály'!$C$45:$J$63,'36 - Rušené portály'!$C$69:$K$94</definedName>
    <definedName name="_xlnm.Print_Titles" localSheetId="36">'36 - Rušené portály'!$81:$81</definedName>
    <definedName name="_xlnm._FilterDatabase" localSheetId="37" hidden="1">'d - Dopravní opatření'!$C$80:$K$89</definedName>
    <definedName name="_xlnm.Print_Area" localSheetId="37">'d - Dopravní opatření'!$C$4:$J$39,'d - Dopravní opatření'!$C$45:$J$62,'d - Dopravní opatření'!$C$68:$K$89</definedName>
    <definedName name="_xlnm.Print_Titles" localSheetId="37">'d - Dopravní opatření'!$80:$80</definedName>
    <definedName name="_xlnm._FilterDatabase" localSheetId="38" hidden="1">'v - VRN'!$C$83:$K$102</definedName>
    <definedName name="_xlnm.Print_Area" localSheetId="38">'v - VRN'!$C$4:$J$39,'v - VRN'!$C$45:$J$65,'v - VRN'!$C$71:$K$102</definedName>
    <definedName name="_xlnm.Print_Titles" localSheetId="38">'v - VRN'!$83:$83</definedName>
    <definedName name="_xlnm.Print_Area" localSheetId="39">'Seznam figur'!$C$4:$G$1057</definedName>
    <definedName name="_xlnm.Print_Titles" localSheetId="39">'Seznam figur'!$9:$9</definedName>
    <definedName name="_xlnm.Print_Area" localSheetId="4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0" l="1" r="D7"/>
  <c i="39" r="J37"/>
  <c r="J36"/>
  <c i="1" r="AY92"/>
  <c i="39" r="J35"/>
  <c i="1" r="AX92"/>
  <c i="39"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8"/>
  <c r="BH98"/>
  <c r="BG98"/>
  <c r="BF98"/>
  <c r="T98"/>
  <c r="T97"/>
  <c r="R98"/>
  <c r="R97"/>
  <c r="P98"/>
  <c r="P97"/>
  <c r="BI96"/>
  <c r="BH96"/>
  <c r="BG96"/>
  <c r="BF96"/>
  <c r="T96"/>
  <c r="T95"/>
  <c r="R96"/>
  <c r="R95"/>
  <c r="P96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J80"/>
  <c r="F80"/>
  <c r="F78"/>
  <c r="E76"/>
  <c r="J54"/>
  <c r="F54"/>
  <c r="F52"/>
  <c r="E50"/>
  <c r="J24"/>
  <c r="E24"/>
  <c r="J81"/>
  <c r="J23"/>
  <c r="J18"/>
  <c r="E18"/>
  <c r="F81"/>
  <c r="J17"/>
  <c r="J12"/>
  <c r="J78"/>
  <c r="E7"/>
  <c r="E74"/>
  <c i="38" r="J37"/>
  <c r="J36"/>
  <c i="1" r="AY91"/>
  <c i="38" r="J35"/>
  <c i="1" r="AX91"/>
  <c i="38" r="BI88"/>
  <c r="BH88"/>
  <c r="BG88"/>
  <c r="BF88"/>
  <c r="T88"/>
  <c r="R88"/>
  <c r="P88"/>
  <c r="BI86"/>
  <c r="BH86"/>
  <c r="BG86"/>
  <c r="BF86"/>
  <c r="T86"/>
  <c r="R86"/>
  <c r="P86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75"/>
  <c r="E7"/>
  <c r="E48"/>
  <c i="37" r="J37"/>
  <c r="J36"/>
  <c i="1" r="AY90"/>
  <c i="37" r="J35"/>
  <c i="1" r="AX90"/>
  <c i="37"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7"/>
  <c r="BH87"/>
  <c r="BG87"/>
  <c r="BF87"/>
  <c r="T87"/>
  <c r="R87"/>
  <c r="P87"/>
  <c r="BI85"/>
  <c r="BH85"/>
  <c r="BG85"/>
  <c r="BF85"/>
  <c r="T85"/>
  <c r="R85"/>
  <c r="P85"/>
  <c r="J78"/>
  <c r="F78"/>
  <c r="F76"/>
  <c r="E74"/>
  <c r="J54"/>
  <c r="F54"/>
  <c r="F52"/>
  <c r="E50"/>
  <c r="J24"/>
  <c r="E24"/>
  <c r="J79"/>
  <c r="J23"/>
  <c r="J18"/>
  <c r="E18"/>
  <c r="F55"/>
  <c r="J17"/>
  <c r="J12"/>
  <c r="J52"/>
  <c r="E7"/>
  <c r="E72"/>
  <c i="36" r="J37"/>
  <c r="J36"/>
  <c i="1" r="AY89"/>
  <c i="36" r="J35"/>
  <c i="1" r="AX89"/>
  <c i="36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48"/>
  <c i="35" r="J37"/>
  <c r="J36"/>
  <c i="1" r="AY88"/>
  <c i="35" r="J35"/>
  <c i="1" r="AX88"/>
  <c i="35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83"/>
  <c r="J17"/>
  <c r="J12"/>
  <c r="J80"/>
  <c r="E7"/>
  <c r="E48"/>
  <c i="34" r="J37"/>
  <c r="J36"/>
  <c i="1" r="AY87"/>
  <c i="34" r="J35"/>
  <c i="1" r="AX87"/>
  <c i="34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76"/>
  <c i="33" r="J37"/>
  <c r="J36"/>
  <c i="1" r="AY86"/>
  <c i="33" r="J35"/>
  <c i="1" r="AX86"/>
  <c i="33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80"/>
  <c r="E7"/>
  <c r="E48"/>
  <c i="32" r="J37"/>
  <c r="J36"/>
  <c i="1" r="AY85"/>
  <c i="32" r="J35"/>
  <c i="1" r="AX85"/>
  <c i="32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52"/>
  <c r="E7"/>
  <c r="E48"/>
  <c i="31" r="J37"/>
  <c r="J36"/>
  <c i="1" r="AY84"/>
  <c i="31" r="J35"/>
  <c i="1" r="AX84"/>
  <c i="31"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3"/>
  <c r="BH233"/>
  <c r="BG233"/>
  <c r="BF233"/>
  <c r="T233"/>
  <c r="T232"/>
  <c r="R233"/>
  <c r="R232"/>
  <c r="P233"/>
  <c r="P232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T217"/>
  <c r="R218"/>
  <c r="R217"/>
  <c r="P218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2"/>
  <c r="BH212"/>
  <c r="BG212"/>
  <c r="BF212"/>
  <c r="T212"/>
  <c r="R212"/>
  <c r="P212"/>
  <c r="BI211"/>
  <c r="BH211"/>
  <c r="BG211"/>
  <c r="BF211"/>
  <c r="T211"/>
  <c r="R211"/>
  <c r="P211"/>
  <c r="BI207"/>
  <c r="BH207"/>
  <c r="BG207"/>
  <c r="BF207"/>
  <c r="T207"/>
  <c r="R207"/>
  <c r="P207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55"/>
  <c r="J17"/>
  <c r="J12"/>
  <c r="J52"/>
  <c r="E7"/>
  <c r="E81"/>
  <c i="30" r="J37"/>
  <c r="J36"/>
  <c i="1" r="AY83"/>
  <c i="30" r="J35"/>
  <c i="1" r="AX83"/>
  <c i="30" r="BI262"/>
  <c r="BH262"/>
  <c r="BG262"/>
  <c r="BF262"/>
  <c r="T262"/>
  <c r="R262"/>
  <c r="P262"/>
  <c r="BI261"/>
  <c r="BH261"/>
  <c r="BG261"/>
  <c r="BF261"/>
  <c r="T261"/>
  <c r="R261"/>
  <c r="P261"/>
  <c r="BI259"/>
  <c r="BH259"/>
  <c r="BG259"/>
  <c r="BF259"/>
  <c r="T259"/>
  <c r="R259"/>
  <c r="P259"/>
  <c r="BI254"/>
  <c r="BH254"/>
  <c r="BG254"/>
  <c r="BF254"/>
  <c r="T254"/>
  <c r="T253"/>
  <c r="R254"/>
  <c r="R253"/>
  <c r="P254"/>
  <c r="P253"/>
  <c r="BI252"/>
  <c r="BH252"/>
  <c r="BG252"/>
  <c r="BF252"/>
  <c r="T252"/>
  <c r="R252"/>
  <c r="P252"/>
  <c r="BI249"/>
  <c r="BH249"/>
  <c r="BG249"/>
  <c r="BF249"/>
  <c r="T249"/>
  <c r="R249"/>
  <c r="P249"/>
  <c r="BI247"/>
  <c r="BH247"/>
  <c r="BG247"/>
  <c r="BF247"/>
  <c r="T247"/>
  <c r="R247"/>
  <c r="P247"/>
  <c r="BI244"/>
  <c r="BH244"/>
  <c r="BG244"/>
  <c r="BF244"/>
  <c r="T244"/>
  <c r="R244"/>
  <c r="P244"/>
  <c r="BI242"/>
  <c r="BH242"/>
  <c r="BG242"/>
  <c r="BF242"/>
  <c r="T242"/>
  <c r="R242"/>
  <c r="P242"/>
  <c r="BI239"/>
  <c r="BH239"/>
  <c r="BG239"/>
  <c r="BF239"/>
  <c r="T239"/>
  <c r="T238"/>
  <c r="R239"/>
  <c r="R238"/>
  <c r="P239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R232"/>
  <c r="P232"/>
  <c r="BI231"/>
  <c r="BH231"/>
  <c r="BG231"/>
  <c r="BF231"/>
  <c r="T231"/>
  <c r="R231"/>
  <c r="P231"/>
  <c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0"/>
  <c r="BH220"/>
  <c r="BG220"/>
  <c r="BF220"/>
  <c r="T220"/>
  <c r="R220"/>
  <c r="P220"/>
  <c r="BI215"/>
  <c r="BH215"/>
  <c r="BG215"/>
  <c r="BF215"/>
  <c r="T215"/>
  <c r="R215"/>
  <c r="P215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06"/>
  <c r="BH106"/>
  <c r="BG106"/>
  <c r="BF106"/>
  <c r="T106"/>
  <c r="R106"/>
  <c r="P106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88"/>
  <c r="J17"/>
  <c r="J12"/>
  <c r="J85"/>
  <c r="E7"/>
  <c r="E81"/>
  <c i="29" r="J37"/>
  <c r="J36"/>
  <c i="1" r="AY82"/>
  <c i="29" r="J35"/>
  <c i="1" r="AX82"/>
  <c i="29"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88"/>
  <c r="BH188"/>
  <c r="BG188"/>
  <c r="BF188"/>
  <c r="T188"/>
  <c r="T187"/>
  <c r="R188"/>
  <c r="R187"/>
  <c r="P188"/>
  <c r="P187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6"/>
  <c r="BH176"/>
  <c r="BG176"/>
  <c r="BF176"/>
  <c r="T176"/>
  <c r="R176"/>
  <c r="P176"/>
  <c r="BI173"/>
  <c r="BH173"/>
  <c r="BG173"/>
  <c r="BF173"/>
  <c r="T173"/>
  <c r="T172"/>
  <c r="R173"/>
  <c r="R172"/>
  <c r="P173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2"/>
  <c r="BH162"/>
  <c r="BG162"/>
  <c r="BF162"/>
  <c r="T162"/>
  <c r="R162"/>
  <c r="P162"/>
  <c r="BI161"/>
  <c r="BH161"/>
  <c r="BG161"/>
  <c r="BF161"/>
  <c r="T161"/>
  <c r="R161"/>
  <c r="P161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J86"/>
  <c r="F86"/>
  <c r="F84"/>
  <c r="E82"/>
  <c r="J54"/>
  <c r="F54"/>
  <c r="F52"/>
  <c r="E50"/>
  <c r="J24"/>
  <c r="E24"/>
  <c r="J87"/>
  <c r="J23"/>
  <c r="J18"/>
  <c r="E18"/>
  <c r="F87"/>
  <c r="J17"/>
  <c r="J12"/>
  <c r="J52"/>
  <c r="E7"/>
  <c r="E48"/>
  <c i="28" r="J37"/>
  <c r="J36"/>
  <c i="1" r="AY81"/>
  <c i="28" r="J35"/>
  <c i="1" r="AX81"/>
  <c i="28"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3"/>
  <c r="BH233"/>
  <c r="BG233"/>
  <c r="BF233"/>
  <c r="T233"/>
  <c r="T232"/>
  <c r="R233"/>
  <c r="R232"/>
  <c r="P233"/>
  <c r="P232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T217"/>
  <c r="R218"/>
  <c r="R217"/>
  <c r="P218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2"/>
  <c r="BH212"/>
  <c r="BG212"/>
  <c r="BF212"/>
  <c r="T212"/>
  <c r="R212"/>
  <c r="P212"/>
  <c r="BI211"/>
  <c r="BH211"/>
  <c r="BG211"/>
  <c r="BF211"/>
  <c r="T211"/>
  <c r="R211"/>
  <c r="P211"/>
  <c r="BI207"/>
  <c r="BH207"/>
  <c r="BG207"/>
  <c r="BF207"/>
  <c r="T207"/>
  <c r="R207"/>
  <c r="P207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55"/>
  <c r="J17"/>
  <c r="J12"/>
  <c r="J85"/>
  <c r="E7"/>
  <c r="E81"/>
  <c i="27" r="J37"/>
  <c r="J36"/>
  <c i="1" r="AY80"/>
  <c i="27" r="J35"/>
  <c i="1" r="AX80"/>
  <c i="27"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3"/>
  <c r="BH243"/>
  <c r="BG243"/>
  <c r="BF243"/>
  <c r="T243"/>
  <c r="T242"/>
  <c r="R243"/>
  <c r="R242"/>
  <c r="P243"/>
  <c r="P242"/>
  <c r="BI238"/>
  <c r="BH238"/>
  <c r="BG238"/>
  <c r="BF238"/>
  <c r="T238"/>
  <c r="T237"/>
  <c r="R238"/>
  <c r="R237"/>
  <c r="P238"/>
  <c r="P237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T222"/>
  <c r="R223"/>
  <c r="R222"/>
  <c r="P223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1"/>
  <c r="BH211"/>
  <c r="BG211"/>
  <c r="BF211"/>
  <c r="T211"/>
  <c r="R211"/>
  <c r="P211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J88"/>
  <c r="F88"/>
  <c r="F86"/>
  <c r="E84"/>
  <c r="J54"/>
  <c r="F54"/>
  <c r="F52"/>
  <c r="E50"/>
  <c r="J24"/>
  <c r="E24"/>
  <c r="J89"/>
  <c r="J23"/>
  <c r="J18"/>
  <c r="E18"/>
  <c r="F89"/>
  <c r="J17"/>
  <c r="J12"/>
  <c r="J52"/>
  <c r="E7"/>
  <c r="E82"/>
  <c i="26" r="J37"/>
  <c r="J36"/>
  <c i="1" r="AY79"/>
  <c i="26" r="J35"/>
  <c i="1" r="AX79"/>
  <c i="26"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38"/>
  <c r="BH238"/>
  <c r="BG238"/>
  <c r="BF238"/>
  <c r="T238"/>
  <c r="T237"/>
  <c r="R238"/>
  <c r="R237"/>
  <c r="P238"/>
  <c r="P237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T222"/>
  <c r="R223"/>
  <c r="R222"/>
  <c r="P223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88"/>
  <c r="J17"/>
  <c r="J12"/>
  <c r="J52"/>
  <c r="E7"/>
  <c r="E81"/>
  <c i="25" r="J37"/>
  <c r="J36"/>
  <c i="1" r="AY78"/>
  <c i="25" r="J35"/>
  <c i="1" r="AX78"/>
  <c i="25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80"/>
  <c r="E7"/>
  <c r="E48"/>
  <c i="24" r="J37"/>
  <c r="J36"/>
  <c i="1" r="AY77"/>
  <c i="24" r="J35"/>
  <c i="1" r="AX77"/>
  <c i="24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52"/>
  <c r="E7"/>
  <c r="E48"/>
  <c i="23" r="J37"/>
  <c r="J36"/>
  <c i="1" r="AY76"/>
  <c i="23" r="J35"/>
  <c i="1" r="AX76"/>
  <c i="23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52"/>
  <c r="E7"/>
  <c r="E76"/>
  <c i="22" r="J37"/>
  <c r="J36"/>
  <c i="1" r="AY75"/>
  <c i="22" r="J35"/>
  <c i="1" r="AX75"/>
  <c i="22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80"/>
  <c r="E7"/>
  <c r="E76"/>
  <c i="21" r="J37"/>
  <c r="J36"/>
  <c i="1" r="AY74"/>
  <c i="21" r="J35"/>
  <c i="1" r="AX74"/>
  <c i="21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52"/>
  <c r="E7"/>
  <c r="E76"/>
  <c i="20" r="J37"/>
  <c r="J36"/>
  <c i="1" r="AY73"/>
  <c i="20" r="J35"/>
  <c i="1" r="AX73"/>
  <c i="20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80"/>
  <c r="E7"/>
  <c r="E48"/>
  <c i="19" r="J37"/>
  <c r="J36"/>
  <c i="1" r="AY72"/>
  <c i="19" r="J35"/>
  <c i="1" r="AX72"/>
  <c i="19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76"/>
  <c i="18" r="J37"/>
  <c r="J36"/>
  <c i="1" r="AY71"/>
  <c i="18" r="J35"/>
  <c i="1" r="AX71"/>
  <c i="18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76"/>
  <c i="17" r="J37"/>
  <c r="J36"/>
  <c i="1" r="AY70"/>
  <c i="17" r="J35"/>
  <c i="1" r="AX70"/>
  <c i="17"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39"/>
  <c r="BH239"/>
  <c r="BG239"/>
  <c r="BF239"/>
  <c r="T239"/>
  <c r="T238"/>
  <c r="R239"/>
  <c r="R238"/>
  <c r="P239"/>
  <c r="P238"/>
  <c r="BI237"/>
  <c r="BH237"/>
  <c r="BG237"/>
  <c r="BF237"/>
  <c r="T237"/>
  <c r="R237"/>
  <c r="P237"/>
  <c r="BI234"/>
  <c r="BH234"/>
  <c r="BG234"/>
  <c r="BF234"/>
  <c r="T234"/>
  <c r="R234"/>
  <c r="P234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T223"/>
  <c r="R224"/>
  <c r="R223"/>
  <c r="P224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9"/>
  <c r="BH209"/>
  <c r="BG209"/>
  <c r="BF209"/>
  <c r="T209"/>
  <c r="R209"/>
  <c r="P209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55"/>
  <c r="J17"/>
  <c r="J12"/>
  <c r="J85"/>
  <c r="E7"/>
  <c r="E48"/>
  <c i="16" r="J37"/>
  <c r="J36"/>
  <c i="1" r="AY69"/>
  <c i="16" r="J35"/>
  <c i="1" r="AX69"/>
  <c i="16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52"/>
  <c r="E7"/>
  <c r="E48"/>
  <c i="15" r="J37"/>
  <c r="J36"/>
  <c i="1" r="AY68"/>
  <c i="15" r="J35"/>
  <c i="1" r="AX68"/>
  <c i="15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52"/>
  <c r="E7"/>
  <c r="E48"/>
  <c i="14" r="J37"/>
  <c r="J36"/>
  <c i="1" r="AY67"/>
  <c i="14" r="J35"/>
  <c i="1" r="AX67"/>
  <c i="14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55"/>
  <c r="J17"/>
  <c r="J12"/>
  <c r="J80"/>
  <c r="E7"/>
  <c r="E76"/>
  <c i="13" r="J37"/>
  <c r="J36"/>
  <c i="1" r="AY66"/>
  <c i="13" r="J35"/>
  <c i="1" r="AX66"/>
  <c i="13"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2"/>
  <c r="BH232"/>
  <c r="BG232"/>
  <c r="BF232"/>
  <c r="T232"/>
  <c r="T231"/>
  <c r="R232"/>
  <c r="R231"/>
  <c r="P232"/>
  <c r="P231"/>
  <c r="BI230"/>
  <c r="BH230"/>
  <c r="BG230"/>
  <c r="BF230"/>
  <c r="T230"/>
  <c r="R230"/>
  <c r="P230"/>
  <c r="BI227"/>
  <c r="BH227"/>
  <c r="BG227"/>
  <c r="BF227"/>
  <c r="T227"/>
  <c r="R227"/>
  <c r="P227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7"/>
  <c r="BH217"/>
  <c r="BG217"/>
  <c r="BF217"/>
  <c r="T217"/>
  <c r="T216"/>
  <c r="R217"/>
  <c r="R216"/>
  <c r="P217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55"/>
  <c r="J23"/>
  <c r="J18"/>
  <c r="E18"/>
  <c r="F55"/>
  <c r="J17"/>
  <c r="J12"/>
  <c r="J52"/>
  <c r="E7"/>
  <c r="E81"/>
  <c i="12" r="J37"/>
  <c r="J36"/>
  <c i="1" r="AY65"/>
  <c i="12" r="J35"/>
  <c i="1" r="AX65"/>
  <c i="12" r="BI229"/>
  <c r="BH229"/>
  <c r="BG229"/>
  <c r="BF229"/>
  <c r="T229"/>
  <c r="T228"/>
  <c r="R229"/>
  <c r="R228"/>
  <c r="P229"/>
  <c r="P228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T213"/>
  <c r="R214"/>
  <c r="R213"/>
  <c r="P214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2"/>
  <c r="BH202"/>
  <c r="BG202"/>
  <c r="BF202"/>
  <c r="T202"/>
  <c r="R202"/>
  <c r="P202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2"/>
  <c r="BH142"/>
  <c r="BG142"/>
  <c r="BF142"/>
  <c r="T142"/>
  <c r="R142"/>
  <c r="P142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09"/>
  <c r="BH109"/>
  <c r="BG109"/>
  <c r="BF109"/>
  <c r="T109"/>
  <c r="R109"/>
  <c r="P109"/>
  <c r="BI107"/>
  <c r="BH107"/>
  <c r="BG107"/>
  <c r="BF107"/>
  <c r="T107"/>
  <c r="R107"/>
  <c r="P107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J85"/>
  <c r="F85"/>
  <c r="F83"/>
  <c r="E81"/>
  <c r="J54"/>
  <c r="F54"/>
  <c r="F52"/>
  <c r="E50"/>
  <c r="J24"/>
  <c r="E24"/>
  <c r="J86"/>
  <c r="J23"/>
  <c r="J18"/>
  <c r="E18"/>
  <c r="F55"/>
  <c r="J17"/>
  <c r="J12"/>
  <c r="J83"/>
  <c r="E7"/>
  <c r="E79"/>
  <c i="11" r="J37"/>
  <c r="J36"/>
  <c i="1" r="AY64"/>
  <c i="11" r="J35"/>
  <c i="1" r="AX64"/>
  <c i="11"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4"/>
  <c r="BH234"/>
  <c r="BG234"/>
  <c r="BF234"/>
  <c r="T234"/>
  <c r="T233"/>
  <c r="R234"/>
  <c r="R233"/>
  <c r="P234"/>
  <c r="P233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T218"/>
  <c r="R219"/>
  <c r="R218"/>
  <c r="P219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2"/>
  <c r="BH212"/>
  <c r="BG212"/>
  <c r="BF212"/>
  <c r="T212"/>
  <c r="R212"/>
  <c r="P212"/>
  <c r="BI211"/>
  <c r="BH211"/>
  <c r="BG211"/>
  <c r="BF211"/>
  <c r="T211"/>
  <c r="R211"/>
  <c r="P211"/>
  <c r="BI207"/>
  <c r="BH207"/>
  <c r="BG207"/>
  <c r="BF207"/>
  <c r="T207"/>
  <c r="R207"/>
  <c r="P207"/>
  <c r="BI206"/>
  <c r="BH206"/>
  <c r="BG206"/>
  <c r="BF206"/>
  <c r="T206"/>
  <c r="R206"/>
  <c r="P206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1"/>
  <c r="BH111"/>
  <c r="BG111"/>
  <c r="BF111"/>
  <c r="T111"/>
  <c r="R111"/>
  <c r="P111"/>
  <c r="BI109"/>
  <c r="BH109"/>
  <c r="BG109"/>
  <c r="BF109"/>
  <c r="T109"/>
  <c r="R109"/>
  <c r="P109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55"/>
  <c r="J17"/>
  <c r="J12"/>
  <c r="J85"/>
  <c r="E7"/>
  <c r="E48"/>
  <c i="10" r="J37"/>
  <c r="J36"/>
  <c i="1" r="AY63"/>
  <c i="10" r="J35"/>
  <c i="1" r="AX63"/>
  <c i="10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83"/>
  <c r="J17"/>
  <c r="J12"/>
  <c r="J80"/>
  <c r="E7"/>
  <c r="E76"/>
  <c i="9" r="J37"/>
  <c r="J36"/>
  <c i="1" r="AY62"/>
  <c i="9" r="J35"/>
  <c i="1" r="AX62"/>
  <c i="9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52"/>
  <c r="E7"/>
  <c r="E76"/>
  <c i="8" r="J37"/>
  <c r="J36"/>
  <c i="1" r="AY61"/>
  <c i="8" r="J35"/>
  <c i="1" r="AX61"/>
  <c i="8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55"/>
  <c r="J17"/>
  <c r="J12"/>
  <c r="J80"/>
  <c r="E7"/>
  <c r="E48"/>
  <c i="7" r="J37"/>
  <c r="J36"/>
  <c i="1" r="AY60"/>
  <c i="7" r="J35"/>
  <c i="1" r="AX60"/>
  <c i="7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55"/>
  <c r="J17"/>
  <c r="J12"/>
  <c r="J80"/>
  <c r="E7"/>
  <c r="E48"/>
  <c i="6" r="J37"/>
  <c r="J36"/>
  <c i="1" r="AY59"/>
  <c i="6" r="J35"/>
  <c i="1" r="AX59"/>
  <c i="6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52"/>
  <c r="E7"/>
  <c r="E48"/>
  <c i="5" r="J37"/>
  <c r="J36"/>
  <c i="1" r="AY58"/>
  <c i="5" r="J35"/>
  <c i="1" r="AX58"/>
  <c i="5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48"/>
  <c i="4" r="J37"/>
  <c r="J36"/>
  <c i="1" r="AY57"/>
  <c i="4" r="J35"/>
  <c i="1" r="AX57"/>
  <c i="4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76"/>
  <c i="3" r="J37"/>
  <c r="J36"/>
  <c i="1" r="AY56"/>
  <c i="3" r="J35"/>
  <c i="1" r="AX56"/>
  <c i="3" r="BI116"/>
  <c r="BH116"/>
  <c r="BG116"/>
  <c r="BF116"/>
  <c r="T116"/>
  <c r="T115"/>
  <c r="R116"/>
  <c r="R115"/>
  <c r="P116"/>
  <c r="P115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8"/>
  <c r="BH98"/>
  <c r="BG98"/>
  <c r="BF98"/>
  <c r="T98"/>
  <c r="R98"/>
  <c r="P98"/>
  <c r="BI97"/>
  <c r="BH97"/>
  <c r="BG97"/>
  <c r="BF97"/>
  <c r="T97"/>
  <c r="R97"/>
  <c r="P97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J82"/>
  <c r="F82"/>
  <c r="F80"/>
  <c r="E78"/>
  <c r="J54"/>
  <c r="F54"/>
  <c r="F52"/>
  <c r="E50"/>
  <c r="J24"/>
  <c r="E24"/>
  <c r="J55"/>
  <c r="J23"/>
  <c r="J18"/>
  <c r="E18"/>
  <c r="F83"/>
  <c r="J17"/>
  <c r="J12"/>
  <c r="J80"/>
  <c r="E7"/>
  <c r="E76"/>
  <c i="2" r="J37"/>
  <c r="J36"/>
  <c i="1" r="AY55"/>
  <c i="2" r="J35"/>
  <c i="1" r="AX55"/>
  <c i="2" r="BI537"/>
  <c r="BH537"/>
  <c r="BG537"/>
  <c r="BF537"/>
  <c r="T537"/>
  <c r="T536"/>
  <c r="R537"/>
  <c r="R536"/>
  <c r="P537"/>
  <c r="P536"/>
  <c r="BI535"/>
  <c r="BH535"/>
  <c r="BG535"/>
  <c r="BF535"/>
  <c r="T535"/>
  <c r="R535"/>
  <c r="P535"/>
  <c r="BI534"/>
  <c r="BH534"/>
  <c r="BG534"/>
  <c r="BF534"/>
  <c r="T534"/>
  <c r="R534"/>
  <c r="P534"/>
  <c r="BI531"/>
  <c r="BH531"/>
  <c r="BG531"/>
  <c r="BF531"/>
  <c r="T531"/>
  <c r="R531"/>
  <c r="P531"/>
  <c r="BI530"/>
  <c r="BH530"/>
  <c r="BG530"/>
  <c r="BF530"/>
  <c r="T530"/>
  <c r="R530"/>
  <c r="P530"/>
  <c r="BI512"/>
  <c r="BH512"/>
  <c r="BG512"/>
  <c r="BF512"/>
  <c r="T512"/>
  <c r="R512"/>
  <c r="P512"/>
  <c r="BI489"/>
  <c r="BH489"/>
  <c r="BG489"/>
  <c r="BF489"/>
  <c r="T489"/>
  <c r="R489"/>
  <c r="P489"/>
  <c r="BI471"/>
  <c r="BH471"/>
  <c r="BG471"/>
  <c r="BF471"/>
  <c r="T471"/>
  <c r="R471"/>
  <c r="P471"/>
  <c r="BI441"/>
  <c r="BH441"/>
  <c r="BG441"/>
  <c r="BF441"/>
  <c r="T441"/>
  <c r="R441"/>
  <c r="P441"/>
  <c r="BI424"/>
  <c r="BH424"/>
  <c r="BG424"/>
  <c r="BF424"/>
  <c r="T424"/>
  <c r="R424"/>
  <c r="P424"/>
  <c r="BI421"/>
  <c r="BH421"/>
  <c r="BG421"/>
  <c r="BF421"/>
  <c r="T421"/>
  <c r="R421"/>
  <c r="P421"/>
  <c r="BI409"/>
  <c r="BH409"/>
  <c r="BG409"/>
  <c r="BF409"/>
  <c r="T409"/>
  <c r="R409"/>
  <c r="P409"/>
  <c r="BI397"/>
  <c r="BH397"/>
  <c r="BG397"/>
  <c r="BF397"/>
  <c r="T397"/>
  <c r="R397"/>
  <c r="P397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35"/>
  <c r="BH335"/>
  <c r="BG335"/>
  <c r="BF335"/>
  <c r="T335"/>
  <c r="R335"/>
  <c r="P335"/>
  <c r="BI333"/>
  <c r="BH333"/>
  <c r="BG333"/>
  <c r="BF333"/>
  <c r="T333"/>
  <c r="R333"/>
  <c r="P333"/>
  <c r="BI329"/>
  <c r="BH329"/>
  <c r="BG329"/>
  <c r="BF329"/>
  <c r="T329"/>
  <c r="R329"/>
  <c r="P329"/>
  <c r="BI324"/>
  <c r="BH324"/>
  <c r="BG324"/>
  <c r="BF324"/>
  <c r="T324"/>
  <c r="R324"/>
  <c r="P324"/>
  <c r="BI302"/>
  <c r="BH302"/>
  <c r="BG302"/>
  <c r="BF302"/>
  <c r="T302"/>
  <c r="R302"/>
  <c r="P302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22"/>
  <c r="BH222"/>
  <c r="BG222"/>
  <c r="BF222"/>
  <c r="T222"/>
  <c r="R222"/>
  <c r="P222"/>
  <c r="BI219"/>
  <c r="BH219"/>
  <c r="BG219"/>
  <c r="BF219"/>
  <c r="T219"/>
  <c r="R219"/>
  <c r="P219"/>
  <c r="BI218"/>
  <c r="BH218"/>
  <c r="BG218"/>
  <c r="BF218"/>
  <c r="T218"/>
  <c r="R218"/>
  <c r="P218"/>
  <c r="BI206"/>
  <c r="BH206"/>
  <c r="BG206"/>
  <c r="BF206"/>
  <c r="T206"/>
  <c r="R206"/>
  <c r="P206"/>
  <c r="BI203"/>
  <c r="BH203"/>
  <c r="BG203"/>
  <c r="BF203"/>
  <c r="T203"/>
  <c r="R203"/>
  <c r="P203"/>
  <c r="BI202"/>
  <c r="BH202"/>
  <c r="BG202"/>
  <c r="BF202"/>
  <c r="T202"/>
  <c r="R202"/>
  <c r="P202"/>
  <c r="BI177"/>
  <c r="BH177"/>
  <c r="BG177"/>
  <c r="BF177"/>
  <c r="T177"/>
  <c r="R177"/>
  <c r="P177"/>
  <c r="BI152"/>
  <c r="BH152"/>
  <c r="BG152"/>
  <c r="BF152"/>
  <c r="T152"/>
  <c r="R152"/>
  <c r="P152"/>
  <c r="BI126"/>
  <c r="BH126"/>
  <c r="BG126"/>
  <c r="BF126"/>
  <c r="T126"/>
  <c r="R126"/>
  <c r="P126"/>
  <c r="BI101"/>
  <c r="BH101"/>
  <c r="BG101"/>
  <c r="BF101"/>
  <c r="T101"/>
  <c r="R101"/>
  <c r="P101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80"/>
  <c r="E7"/>
  <c r="E48"/>
  <c i="1" r="L50"/>
  <c r="AM50"/>
  <c r="AM49"/>
  <c r="L49"/>
  <c r="AM47"/>
  <c r="L47"/>
  <c r="L45"/>
  <c r="L44"/>
  <c i="39" r="J96"/>
  <c i="35" r="J111"/>
  <c r="BK89"/>
  <c i="33" r="J90"/>
  <c i="31" r="BK238"/>
  <c r="BK185"/>
  <c r="J151"/>
  <c i="30" r="BK247"/>
  <c r="BK195"/>
  <c r="BK157"/>
  <c i="29" r="BK162"/>
  <c i="28" r="J241"/>
  <c r="BK204"/>
  <c r="BK149"/>
  <c i="27" r="J243"/>
  <c r="BK191"/>
  <c i="26" r="J246"/>
  <c r="J136"/>
  <c i="22" r="BK92"/>
  <c i="20" r="BK111"/>
  <c i="17" r="BK239"/>
  <c r="J204"/>
  <c r="BK167"/>
  <c i="15" r="J109"/>
  <c i="13" r="BK220"/>
  <c r="J179"/>
  <c r="BK114"/>
  <c i="12" r="BK177"/>
  <c r="BK120"/>
  <c i="11" r="J192"/>
  <c r="J137"/>
  <c i="9" r="BK104"/>
  <c i="7" r="BK116"/>
  <c i="5" r="BK114"/>
  <c i="4" r="J97"/>
  <c i="2" r="J324"/>
  <c i="36" r="J109"/>
  <c i="34" r="BK111"/>
  <c i="31" r="BK218"/>
  <c r="J156"/>
  <c i="30" r="J235"/>
  <c r="J185"/>
  <c i="29" r="J188"/>
  <c r="J143"/>
  <c i="28" r="J233"/>
  <c r="J148"/>
  <c i="27" r="J216"/>
  <c r="J170"/>
  <c r="BK140"/>
  <c i="26" r="J243"/>
  <c r="BK182"/>
  <c r="J133"/>
  <c r="BK98"/>
  <c i="23" r="BK111"/>
  <c i="21" r="BK116"/>
  <c i="18" r="J116"/>
  <c i="17" r="BK219"/>
  <c r="BK155"/>
  <c i="16" r="BK97"/>
  <c i="13" r="BK240"/>
  <c r="J176"/>
  <c r="BK109"/>
  <c i="12" r="BK196"/>
  <c r="BK107"/>
  <c i="11" r="J167"/>
  <c i="10" r="BK97"/>
  <c i="8" r="BK92"/>
  <c i="4" r="J114"/>
  <c i="2" r="BK471"/>
  <c i="39" r="BK96"/>
  <c i="36" r="BK89"/>
  <c i="34" r="BK93"/>
  <c i="31" r="J241"/>
  <c r="J189"/>
  <c r="J111"/>
  <c i="30" r="BK227"/>
  <c r="J152"/>
  <c i="29" r="BK157"/>
  <c i="28" r="BK214"/>
  <c r="J175"/>
  <c r="BK94"/>
  <c i="26" r="J180"/>
  <c i="25" r="J90"/>
  <c i="23" r="J104"/>
  <c i="20" r="J109"/>
  <c i="19" r="BK104"/>
  <c i="17" r="J237"/>
  <c r="BK172"/>
  <c i="14" r="BK104"/>
  <c i="13" r="J214"/>
  <c r="J141"/>
  <c i="12" r="BK199"/>
  <c r="J148"/>
  <c i="11" r="BK229"/>
  <c r="BK179"/>
  <c r="J98"/>
  <c i="8" r="BK116"/>
  <c i="5" r="J97"/>
  <c i="3" r="BK97"/>
  <c i="2" r="BK256"/>
  <c i="38" r="BK86"/>
  <c i="33" r="BK111"/>
  <c i="32" r="J93"/>
  <c i="31" r="BK151"/>
  <c r="J94"/>
  <c i="30" r="BK123"/>
  <c i="29" r="J148"/>
  <c i="28" r="J212"/>
  <c r="J151"/>
  <c i="27" r="BK223"/>
  <c r="J142"/>
  <c r="J95"/>
  <c i="26" r="J216"/>
  <c r="J151"/>
  <c r="BK100"/>
  <c i="23" r="J89"/>
  <c i="20" r="J116"/>
  <c i="19" r="J97"/>
  <c i="17" r="J216"/>
  <c r="BK102"/>
  <c i="15" r="J116"/>
  <c i="14" r="J89"/>
  <c i="13" r="J185"/>
  <c r="BK134"/>
  <c i="12" r="BK211"/>
  <c r="BK153"/>
  <c i="11" r="J176"/>
  <c r="J96"/>
  <c i="8" r="BK97"/>
  <c i="5" r="J114"/>
  <c i="2" r="J397"/>
  <c i="38" r="J88"/>
  <c i="36" r="J106"/>
  <c i="35" r="BK101"/>
  <c i="33" r="J101"/>
  <c i="31" r="BK201"/>
  <c r="BK123"/>
  <c i="30" r="BK211"/>
  <c r="J102"/>
  <c i="29" r="BK93"/>
  <c i="27" r="J238"/>
  <c r="J185"/>
  <c i="26" r="BK196"/>
  <c i="25" r="J111"/>
  <c i="23" r="BK97"/>
  <c i="20" r="BK97"/>
  <c i="18" r="BK109"/>
  <c i="17" r="J174"/>
  <c r="J94"/>
  <c i="14" r="J92"/>
  <c i="13" r="BK149"/>
  <c i="12" r="J196"/>
  <c r="BK150"/>
  <c i="11" r="BK241"/>
  <c r="BK182"/>
  <c r="BK102"/>
  <c i="7" r="BK111"/>
  <c i="6" r="J92"/>
  <c i="3" r="J109"/>
  <c i="2" r="BK273"/>
  <c i="36" r="BK111"/>
  <c i="35" r="J101"/>
  <c i="33" r="BK97"/>
  <c i="31" r="J212"/>
  <c r="J131"/>
  <c i="30" r="BK209"/>
  <c r="BK115"/>
  <c i="29" r="J173"/>
  <c r="BK108"/>
  <c i="28" r="BK160"/>
  <c i="27" r="BK231"/>
  <c r="BK125"/>
  <c i="26" r="J198"/>
  <c r="BK102"/>
  <c i="25" r="J92"/>
  <c i="22" r="J101"/>
  <c i="20" r="BK93"/>
  <c i="17" r="J200"/>
  <c r="BK124"/>
  <c i="15" r="BK106"/>
  <c i="13" r="J222"/>
  <c r="BK181"/>
  <c r="BK116"/>
  <c i="12" r="J211"/>
  <c r="BK155"/>
  <c i="11" r="BK227"/>
  <c r="J169"/>
  <c i="10" r="J93"/>
  <c i="7" r="J116"/>
  <c i="6" r="BK97"/>
  <c i="3" r="BK106"/>
  <c i="2" r="BK335"/>
  <c i="31" r="J195"/>
  <c r="J121"/>
  <c i="30" r="BK239"/>
  <c r="J190"/>
  <c r="BK132"/>
  <c r="J94"/>
  <c i="29" r="BK97"/>
  <c i="28" r="BK185"/>
  <c i="27" r="J246"/>
  <c r="J207"/>
  <c r="J160"/>
  <c r="BK95"/>
  <c i="26" r="J196"/>
  <c r="J138"/>
  <c i="25" r="BK98"/>
  <c i="21" r="J101"/>
  <c i="19" r="BK98"/>
  <c i="17" r="J244"/>
  <c r="BK174"/>
  <c i="16" r="J111"/>
  <c i="13" r="J237"/>
  <c r="J183"/>
  <c r="J121"/>
  <c i="12" r="J161"/>
  <c i="11" r="BK202"/>
  <c r="J155"/>
  <c i="9" r="J114"/>
  <c i="6" r="BK106"/>
  <c i="4" r="J93"/>
  <c i="2" r="J535"/>
  <c r="BK254"/>
  <c i="35" r="BK116"/>
  <c i="33" r="J104"/>
  <c i="32" r="J97"/>
  <c i="31" r="BK183"/>
  <c r="BK96"/>
  <c i="30" r="BK232"/>
  <c r="J117"/>
  <c i="29" r="J162"/>
  <c r="BK103"/>
  <c i="28" r="BK151"/>
  <c i="27" r="BK208"/>
  <c r="J155"/>
  <c i="26" r="BK233"/>
  <c r="J160"/>
  <c i="25" r="BK104"/>
  <c i="24" r="J89"/>
  <c i="20" r="J114"/>
  <c i="18" r="BK93"/>
  <c i="17" r="BK192"/>
  <c r="J130"/>
  <c i="14" r="J106"/>
  <c i="12" r="J165"/>
  <c i="11" r="BK214"/>
  <c r="BK150"/>
  <c i="10" r="J116"/>
  <c i="8" r="J97"/>
  <c i="5" r="J90"/>
  <c i="2" r="J329"/>
  <c i="39" r="J101"/>
  <c r="BK93"/>
  <c i="33" r="BK114"/>
  <c i="32" r="J104"/>
  <c i="31" r="J193"/>
  <c r="BK158"/>
  <c r="J100"/>
  <c i="30" r="J201"/>
  <c r="J147"/>
  <c i="29" r="BK167"/>
  <c r="J108"/>
  <c i="28" r="J228"/>
  <c r="J191"/>
  <c i="27" r="J248"/>
  <c r="J205"/>
  <c r="BK101"/>
  <c i="26" r="BK156"/>
  <c i="24" r="BK101"/>
  <c i="21" r="J104"/>
  <c i="18" r="BK114"/>
  <c i="17" r="J219"/>
  <c r="BK180"/>
  <c r="J111"/>
  <c i="14" r="BK101"/>
  <c i="13" r="BK193"/>
  <c r="BK146"/>
  <c i="12" r="BK219"/>
  <c r="BK148"/>
  <c i="11" r="BK203"/>
  <c r="BK167"/>
  <c i="10" r="J106"/>
  <c i="8" r="BK109"/>
  <c i="7" r="J89"/>
  <c i="5" r="J89"/>
  <c i="2" r="BK370"/>
  <c i="39" r="BK87"/>
  <c i="34" r="J97"/>
  <c i="31" r="J228"/>
  <c r="J123"/>
  <c i="30" r="J231"/>
  <c r="BK94"/>
  <c i="29" r="BK145"/>
  <c i="28" r="BK240"/>
  <c r="J158"/>
  <c i="27" r="BK238"/>
  <c r="J199"/>
  <c r="J147"/>
  <c i="26" r="BK223"/>
  <c r="BK188"/>
  <c r="BK149"/>
  <c i="25" r="BK92"/>
  <c i="22" r="J116"/>
  <c i="20" r="J104"/>
  <c i="18" r="BK101"/>
  <c i="17" r="BK181"/>
  <c r="J122"/>
  <c i="16" r="BK89"/>
  <c i="14" r="J93"/>
  <c i="13" r="BK187"/>
  <c r="J152"/>
  <c i="12" r="J178"/>
  <c i="11" r="J207"/>
  <c r="J163"/>
  <c i="10" r="BK111"/>
  <c i="8" r="BK111"/>
  <c i="6" r="BK116"/>
  <c i="3" r="J106"/>
  <c i="2" r="BK152"/>
  <c i="36" r="J114"/>
  <c i="34" r="J104"/>
  <c i="32" r="BK98"/>
  <c i="31" r="BK215"/>
  <c i="30" r="J259"/>
  <c r="BK215"/>
  <c r="BK158"/>
  <c i="29" r="J158"/>
  <c i="28" r="BK226"/>
  <c r="J168"/>
  <c i="26" r="J223"/>
  <c r="BK173"/>
  <c i="24" r="J98"/>
  <c i="22" r="J104"/>
  <c i="20" r="BK89"/>
  <c i="18" r="BK98"/>
  <c i="17" r="J182"/>
  <c r="BK100"/>
  <c i="13" r="BK239"/>
  <c r="J177"/>
  <c r="J134"/>
  <c i="12" r="J207"/>
  <c r="BK115"/>
  <c i="11" r="J217"/>
  <c r="BK184"/>
  <c r="J102"/>
  <c i="9" r="J93"/>
  <c i="6" r="J101"/>
  <c i="3" r="BK111"/>
  <c i="2" r="J370"/>
  <c i="39" r="BK89"/>
  <c i="34" r="BK114"/>
  <c i="32" r="J109"/>
  <c i="31" r="J185"/>
  <c r="J109"/>
  <c i="30" r="J177"/>
  <c i="29" r="BK181"/>
  <c i="28" r="J216"/>
  <c r="BK125"/>
  <c i="27" r="BK249"/>
  <c r="BK179"/>
  <c i="26" r="BK245"/>
  <c r="BK192"/>
  <c r="BK143"/>
  <c i="24" r="BK116"/>
  <c i="22" r="BK97"/>
  <c i="20" r="J97"/>
  <c i="17" r="BK232"/>
  <c r="J169"/>
  <c i="16" r="BK98"/>
  <c i="15" r="J101"/>
  <c i="13" r="J211"/>
  <c r="J116"/>
  <c i="12" r="BK207"/>
  <c r="BK100"/>
  <c i="11" r="J161"/>
  <c r="BK115"/>
  <c i="8" r="J111"/>
  <c i="4" r="BK109"/>
  <c i="2" r="BK324"/>
  <c r="J101"/>
  <c i="36" r="BK114"/>
  <c i="35" r="BK92"/>
  <c i="33" r="BK90"/>
  <c i="31" r="BK240"/>
  <c r="BK148"/>
  <c i="30" r="J237"/>
  <c r="BK152"/>
  <c i="29" r="BK138"/>
  <c r="J112"/>
  <c i="28" r="BK156"/>
  <c i="27" r="BK193"/>
  <c r="BK155"/>
  <c i="26" r="J186"/>
  <c i="24" r="J97"/>
  <c i="21" r="J111"/>
  <c i="19" r="J92"/>
  <c i="17" r="BK221"/>
  <c r="J134"/>
  <c i="14" r="J109"/>
  <c i="13" r="J147"/>
  <c i="12" r="J188"/>
  <c r="BK161"/>
  <c i="11" r="BK243"/>
  <c r="BK211"/>
  <c r="BK144"/>
  <c i="9" r="J90"/>
  <c i="6" r="BK104"/>
  <c i="3" r="J90"/>
  <c i="2" r="J252"/>
  <c i="36" r="BK97"/>
  <c i="34" r="J98"/>
  <c i="31" r="J216"/>
  <c r="BK136"/>
  <c i="30" r="J226"/>
  <c r="BK134"/>
  <c i="29" r="BK186"/>
  <c r="J153"/>
  <c i="28" r="J171"/>
  <c r="J96"/>
  <c i="27" r="BK120"/>
  <c i="26" r="BK190"/>
  <c r="J98"/>
  <c i="24" r="BK104"/>
  <c i="23" r="BK90"/>
  <c i="19" r="J90"/>
  <c i="17" r="J217"/>
  <c r="BK149"/>
  <c i="16" r="BK104"/>
  <c i="13" r="BK232"/>
  <c r="J169"/>
  <c r="BK98"/>
  <c i="12" r="BK209"/>
  <c r="BK122"/>
  <c i="11" r="BK224"/>
  <c r="J100"/>
  <c i="9" r="BK97"/>
  <c i="7" r="BK90"/>
  <c i="5" r="J116"/>
  <c i="3" r="BK101"/>
  <c i="2" r="J369"/>
  <c i="31" r="BK171"/>
  <c r="J113"/>
  <c i="30" r="BK226"/>
  <c r="BK173"/>
  <c r="BK127"/>
  <c i="29" r="J151"/>
  <c i="28" r="J215"/>
  <c r="BK181"/>
  <c i="27" r="BK248"/>
  <c r="J193"/>
  <c r="BK142"/>
  <c i="26" r="J231"/>
  <c r="BK148"/>
  <c i="25" r="BK114"/>
  <c i="23" r="J101"/>
  <c i="20" r="BK114"/>
  <c i="17" r="BK186"/>
  <c r="BK137"/>
  <c i="15" r="J92"/>
  <c i="13" r="J171"/>
  <c r="J94"/>
  <c i="12" r="J172"/>
  <c i="11" r="J227"/>
  <c r="BK172"/>
  <c i="10" r="J90"/>
  <c i="8" r="BK90"/>
  <c i="5" r="BK111"/>
  <c i="2" r="BK537"/>
  <c r="J335"/>
  <c r="BK101"/>
  <c i="34" r="J116"/>
  <c i="33" r="J98"/>
  <c i="32" r="BK90"/>
  <c i="31" r="J173"/>
  <c i="30" r="J247"/>
  <c r="J165"/>
  <c i="29" r="J149"/>
  <c r="BK101"/>
  <c i="28" r="J181"/>
  <c r="BK109"/>
  <c i="27" r="J189"/>
  <c r="J120"/>
  <c i="26" r="J210"/>
  <c i="25" r="J114"/>
  <c i="24" r="BK97"/>
  <c i="22" r="BK104"/>
  <c i="19" r="J111"/>
  <c i="17" r="J210"/>
  <c r="J149"/>
  <c i="16" r="J93"/>
  <c i="12" r="BK214"/>
  <c r="BK128"/>
  <c i="11" r="BK206"/>
  <c r="BK98"/>
  <c i="8" r="J98"/>
  <c i="5" r="J98"/>
  <c i="2" r="J534"/>
  <c r="BK202"/>
  <c i="39" r="BK102"/>
  <c i="37" r="J92"/>
  <c i="34" r="J101"/>
  <c i="32" r="BK114"/>
  <c i="31" r="J203"/>
  <c r="BK178"/>
  <c r="J118"/>
  <c i="30" r="J207"/>
  <c r="BK169"/>
  <c i="29" r="J170"/>
  <c r="J125"/>
  <c i="28" r="J223"/>
  <c r="J138"/>
  <c i="27" r="J231"/>
  <c r="J182"/>
  <c i="26" r="BK212"/>
  <c r="J131"/>
  <c i="22" r="BK101"/>
  <c i="21" r="BK98"/>
  <c i="18" r="J109"/>
  <c i="17" r="BK213"/>
  <c r="J181"/>
  <c r="BK134"/>
  <c i="15" r="BK104"/>
  <c i="13" r="J217"/>
  <c r="BK183"/>
  <c r="BK141"/>
  <c i="12" r="BK212"/>
  <c r="J132"/>
  <c r="BK94"/>
  <c i="11" r="J159"/>
  <c i="10" r="BK98"/>
  <c i="8" r="J114"/>
  <c i="6" r="J104"/>
  <c i="4" r="BK104"/>
  <c i="2" r="BK397"/>
  <c i="37" r="BK92"/>
  <c i="35" r="J92"/>
  <c i="32" r="J101"/>
  <c i="31" r="J175"/>
  <c i="30" r="J254"/>
  <c r="BK183"/>
  <c i="29" r="J183"/>
  <c r="J93"/>
  <c i="28" r="J185"/>
  <c r="J116"/>
  <c i="27" r="J208"/>
  <c r="BK153"/>
  <c r="J103"/>
  <c i="26" r="J212"/>
  <c r="BK160"/>
  <c r="BK111"/>
  <c i="24" r="BK90"/>
  <c i="21" r="BK89"/>
  <c i="19" r="J104"/>
  <c i="17" r="BK247"/>
  <c r="BK163"/>
  <c i="16" r="BK111"/>
  <c i="14" r="J111"/>
  <c i="13" r="BK207"/>
  <c r="J119"/>
  <c i="12" r="BK147"/>
  <c i="11" r="BK219"/>
  <c r="J124"/>
  <c i="9" r="BK114"/>
  <c i="7" r="BK92"/>
  <c i="4" r="BK106"/>
  <c i="2" r="J203"/>
  <c i="38" r="J84"/>
  <c i="35" r="BK109"/>
  <c i="33" r="J116"/>
  <c i="31" r="J238"/>
  <c r="J162"/>
  <c i="30" r="BK242"/>
  <c r="J171"/>
  <c r="BK106"/>
  <c i="29" r="BK176"/>
  <c i="28" r="J189"/>
  <c r="BK158"/>
  <c i="26" r="BK207"/>
  <c r="J168"/>
  <c i="24" r="BK109"/>
  <c i="22" r="BK106"/>
  <c i="20" r="J98"/>
  <c i="18" r="J93"/>
  <c i="17" r="J180"/>
  <c i="16" r="BK106"/>
  <c i="14" r="J90"/>
  <c i="13" r="J201"/>
  <c r="J158"/>
  <c i="12" r="BK159"/>
  <c r="J94"/>
  <c i="11" r="J190"/>
  <c r="J130"/>
  <c i="9" r="J111"/>
  <c i="6" r="J111"/>
  <c i="4" r="BK92"/>
  <c i="2" r="BK424"/>
  <c r="J218"/>
  <c i="37" r="J87"/>
  <c i="35" r="J93"/>
  <c i="32" r="J114"/>
  <c i="31" r="BK203"/>
  <c r="J125"/>
  <c i="30" r="BK181"/>
  <c i="29" r="BK196"/>
  <c r="BK125"/>
  <c i="28" r="J199"/>
  <c r="BK123"/>
  <c r="BK96"/>
  <c i="27" r="BK182"/>
  <c r="BK135"/>
  <c i="26" r="J233"/>
  <c r="BK171"/>
  <c r="BK118"/>
  <c i="23" r="J106"/>
  <c i="20" r="BK106"/>
  <c i="18" r="BK106"/>
  <c i="17" r="J222"/>
  <c r="J159"/>
  <c i="16" r="BK93"/>
  <c i="14" r="BK114"/>
  <c i="13" r="J197"/>
  <c r="J146"/>
  <c i="12" r="BK222"/>
  <c r="J96"/>
  <c i="11" r="BK149"/>
  <c r="J111"/>
  <c i="8" r="J106"/>
  <c i="5" r="BK89"/>
  <c i="2" r="J333"/>
  <c i="39" r="J94"/>
  <c i="36" r="J111"/>
  <c i="35" r="BK111"/>
  <c i="33" r="BK109"/>
  <c i="31" r="J221"/>
  <c r="J183"/>
  <c i="30" r="BK259"/>
  <c r="BK185"/>
  <c i="29" r="BK143"/>
  <c i="28" r="J238"/>
  <c r="J118"/>
  <c i="27" r="J191"/>
  <c r="BK103"/>
  <c i="26" r="BK162"/>
  <c i="24" r="J114"/>
  <c i="22" r="J90"/>
  <c i="19" r="BK106"/>
  <c i="17" r="J239"/>
  <c r="BK188"/>
  <c r="J124"/>
  <c i="15" r="BK97"/>
  <c i="13" r="BK166"/>
  <c i="12" r="J217"/>
  <c r="BK170"/>
  <c r="J122"/>
  <c i="11" r="J232"/>
  <c r="J172"/>
  <c r="BK124"/>
  <c i="7" r="J114"/>
  <c i="6" r="BK114"/>
  <c i="5" r="BK98"/>
  <c i="2" r="J531"/>
  <c i="1" r="AS54"/>
  <c i="29" r="BK148"/>
  <c i="28" r="J218"/>
  <c r="BK129"/>
  <c i="27" r="J215"/>
  <c r="BK112"/>
  <c i="26" r="J182"/>
  <c r="J94"/>
  <c i="23" r="BK101"/>
  <c i="21" r="J97"/>
  <c i="17" r="BK246"/>
  <c r="J163"/>
  <c i="16" r="BK114"/>
  <c i="14" r="BK92"/>
  <c i="13" r="BK189"/>
  <c r="BK121"/>
  <c i="12" r="J214"/>
  <c r="J190"/>
  <c r="BK109"/>
  <c i="11" r="BK188"/>
  <c i="10" r="BK106"/>
  <c i="8" r="BK98"/>
  <c i="6" r="BK111"/>
  <c i="5" r="BK97"/>
  <c i="3" r="BK90"/>
  <c i="2" r="J270"/>
  <c i="31" r="J136"/>
  <c r="BK98"/>
  <c i="30" r="J209"/>
  <c r="J163"/>
  <c i="29" r="J195"/>
  <c r="BK120"/>
  <c i="28" r="J214"/>
  <c r="BK154"/>
  <c i="27" r="BK236"/>
  <c r="J177"/>
  <c r="BK114"/>
  <c i="26" r="J204"/>
  <c r="BK168"/>
  <c r="J96"/>
  <c i="23" r="BK106"/>
  <c i="21" r="BK97"/>
  <c i="18" r="J104"/>
  <c i="17" r="J232"/>
  <c r="J184"/>
  <c r="BK159"/>
  <c i="16" r="BK90"/>
  <c i="13" r="J232"/>
  <c r="BK158"/>
  <c r="J100"/>
  <c i="12" r="J167"/>
  <c i="11" r="BK217"/>
  <c r="J157"/>
  <c i="10" r="J97"/>
  <c i="7" r="J92"/>
  <c i="4" r="BK111"/>
  <c i="2" r="J537"/>
  <c r="J409"/>
  <c r="BK218"/>
  <c i="33" r="BK116"/>
  <c r="BK93"/>
  <c i="31" r="BK241"/>
  <c r="BK168"/>
  <c i="30" r="J211"/>
  <c r="J142"/>
  <c i="29" r="BK118"/>
  <c i="28" r="BK212"/>
  <c r="J125"/>
  <c i="27" r="BK195"/>
  <c r="BK152"/>
  <c i="26" r="BK220"/>
  <c r="BK121"/>
  <c i="24" r="J101"/>
  <c i="22" r="BK111"/>
  <c i="18" r="J111"/>
  <c i="17" r="BK205"/>
  <c i="15" r="BK111"/>
  <c i="12" r="BK188"/>
  <c i="11" r="J229"/>
  <c r="J132"/>
  <c i="9" r="BK93"/>
  <c i="6" r="BK109"/>
  <c i="3" r="BK114"/>
  <c i="2" r="J489"/>
  <c i="39" r="BK100"/>
  <c i="36" r="J93"/>
  <c i="34" r="BK97"/>
  <c i="32" r="BK101"/>
  <c i="31" r="BK199"/>
  <c r="BK173"/>
  <c r="BK125"/>
  <c i="30" r="J227"/>
  <c r="BK163"/>
  <c i="29" r="BK173"/>
  <c r="J141"/>
  <c i="28" r="J211"/>
  <c r="J178"/>
  <c r="BK131"/>
  <c i="27" r="J223"/>
  <c r="BK170"/>
  <c i="26" r="BK194"/>
  <c i="25" r="J89"/>
  <c i="21" r="BK111"/>
  <c i="20" r="J92"/>
  <c i="17" r="BK229"/>
  <c r="J194"/>
  <c r="BK150"/>
  <c i="15" r="J98"/>
  <c i="13" r="J199"/>
  <c r="BK173"/>
  <c i="12" r="J206"/>
  <c r="J153"/>
  <c i="11" r="BK222"/>
  <c r="BK174"/>
  <c i="10" r="BK114"/>
  <c i="9" r="BK90"/>
  <c i="7" r="BK109"/>
  <c i="5" r="BK93"/>
  <c i="4" r="BK89"/>
  <c i="2" r="J222"/>
  <c i="36" r="J98"/>
  <c i="34" r="BK90"/>
  <c i="31" r="J204"/>
  <c r="BK111"/>
  <c i="30" r="BK205"/>
  <c r="BK138"/>
  <c i="29" r="BK149"/>
  <c r="J101"/>
  <c i="28" r="BK171"/>
  <c i="27" r="BK246"/>
  <c r="BK205"/>
  <c r="BK166"/>
  <c r="BK118"/>
  <c i="26" r="J207"/>
  <c r="J156"/>
  <c r="J125"/>
  <c i="24" r="J106"/>
  <c i="22" r="BK98"/>
  <c i="19" r="J106"/>
  <c i="17" r="J247"/>
  <c r="BK144"/>
  <c i="16" r="J106"/>
  <c i="14" r="J101"/>
  <c i="13" r="J204"/>
  <c r="BK154"/>
  <c i="12" r="BK217"/>
  <c r="BK142"/>
  <c i="11" r="BK194"/>
  <c r="BK134"/>
  <c i="10" r="J98"/>
  <c i="8" r="J101"/>
  <c i="5" r="J109"/>
  <c i="2" r="J371"/>
  <c i="39" r="J89"/>
  <c i="35" r="J90"/>
  <c i="34" r="J92"/>
  <c i="31" r="BK221"/>
  <c r="J149"/>
  <c i="30" r="BK231"/>
  <c r="J160"/>
  <c i="29" r="J186"/>
  <c i="28" r="BK193"/>
  <c r="BK178"/>
  <c r="BK116"/>
  <c i="26" r="BK186"/>
  <c i="25" r="BK109"/>
  <c i="23" r="J116"/>
  <c i="22" r="BK93"/>
  <c i="20" r="J93"/>
  <c i="18" r="BK90"/>
  <c i="17" r="J186"/>
  <c r="BK111"/>
  <c i="14" r="BK89"/>
  <c i="13" r="BK195"/>
  <c r="J154"/>
  <c i="12" r="J210"/>
  <c r="BK137"/>
  <c i="11" r="J219"/>
  <c r="J174"/>
  <c i="10" r="J111"/>
  <c i="7" r="BK104"/>
  <c i="4" r="J111"/>
  <c i="2" r="J421"/>
  <c r="BK222"/>
  <c i="37" r="J90"/>
  <c i="34" r="BK92"/>
  <c i="32" r="J106"/>
  <c i="31" r="BK195"/>
  <c r="BK116"/>
  <c i="30" r="BK199"/>
  <c i="29" r="J196"/>
  <c r="J135"/>
  <c i="28" r="BK201"/>
  <c r="J131"/>
  <c r="BK98"/>
  <c i="27" r="BK189"/>
  <c r="BK97"/>
  <c i="26" r="BK210"/>
  <c r="BK133"/>
  <c i="24" r="J90"/>
  <c i="21" r="J90"/>
  <c i="19" r="BK114"/>
  <c i="17" r="J213"/>
  <c r="J119"/>
  <c i="15" r="BK109"/>
  <c i="13" r="J215"/>
  <c r="J195"/>
  <c r="BK111"/>
  <c i="12" r="J186"/>
  <c r="J135"/>
  <c i="11" r="BK157"/>
  <c i="9" r="BK89"/>
  <c i="7" r="BK101"/>
  <c i="2" r="BK512"/>
  <c r="J152"/>
  <c i="37" r="J93"/>
  <c i="35" r="BK97"/>
  <c i="33" r="BK104"/>
  <c i="31" r="BK233"/>
  <c r="BK138"/>
  <c i="30" r="BK224"/>
  <c r="BK140"/>
  <c i="29" r="J161"/>
  <c i="28" r="BK215"/>
  <c i="27" r="J249"/>
  <c r="J175"/>
  <c i="26" r="BK236"/>
  <c r="BK116"/>
  <c i="23" r="BK92"/>
  <c i="19" r="J109"/>
  <c i="17" r="BK224"/>
  <c r="BK161"/>
  <c i="15" r="BK101"/>
  <c i="13" r="BK227"/>
  <c i="12" r="BK210"/>
  <c r="J155"/>
  <c i="11" r="J243"/>
  <c r="BK215"/>
  <c r="J134"/>
  <c i="9" r="BK109"/>
  <c i="7" r="BK89"/>
  <c i="5" r="J106"/>
  <c i="2" r="BK421"/>
  <c i="37" r="BK93"/>
  <c i="35" r="BK106"/>
  <c i="33" r="J111"/>
  <c i="31" r="J214"/>
  <c r="J143"/>
  <c r="BK94"/>
  <c i="30" r="J188"/>
  <c r="J106"/>
  <c i="29" r="BK158"/>
  <c r="J97"/>
  <c i="28" r="J98"/>
  <c i="27" r="J135"/>
  <c i="26" r="J238"/>
  <c r="J166"/>
  <c i="25" r="BK106"/>
  <c i="24" r="J92"/>
  <c i="21" r="BK114"/>
  <c i="17" r="J229"/>
  <c r="J161"/>
  <c i="16" r="J109"/>
  <c i="13" r="BK237"/>
  <c r="J193"/>
  <c r="BK127"/>
  <c i="12" r="BK224"/>
  <c r="J128"/>
  <c i="11" r="J214"/>
  <c r="J94"/>
  <c i="9" r="BK92"/>
  <c i="6" r="J98"/>
  <c i="3" r="J116"/>
  <c r="J89"/>
  <c i="2" r="BK302"/>
  <c i="31" r="J138"/>
  <c i="30" r="BK262"/>
  <c r="BK197"/>
  <c r="J145"/>
  <c r="J119"/>
  <c i="29" r="J136"/>
  <c i="28" r="J226"/>
  <c r="BK166"/>
  <c i="27" r="BK228"/>
  <c r="J179"/>
  <c r="J122"/>
  <c i="26" r="J217"/>
  <c r="J158"/>
  <c i="25" r="J116"/>
  <c i="23" r="J90"/>
  <c i="18" r="J97"/>
  <c i="17" r="BK209"/>
  <c r="J172"/>
  <c r="J102"/>
  <c i="15" r="J111"/>
  <c i="13" r="BK225"/>
  <c r="J149"/>
  <c i="12" r="BK202"/>
  <c i="11" r="BK232"/>
  <c r="J180"/>
  <c i="10" r="J92"/>
  <c i="6" r="J114"/>
  <c i="4" r="J104"/>
  <c i="2" r="BK535"/>
  <c r="BK274"/>
  <c r="BK203"/>
  <c i="35" r="J109"/>
  <c i="32" r="BK111"/>
  <c i="31" r="BK223"/>
  <c r="BK143"/>
  <c i="30" r="J242"/>
  <c r="J192"/>
  <c i="29" r="J193"/>
  <c r="BK112"/>
  <c i="28" r="J201"/>
  <c r="J133"/>
  <c i="27" r="J233"/>
  <c r="BK175"/>
  <c r="J110"/>
  <c i="26" r="BK202"/>
  <c i="25" r="BK111"/>
  <c i="23" r="BK114"/>
  <c i="22" r="J98"/>
  <c i="18" r="J114"/>
  <c i="17" r="BK204"/>
  <c r="J137"/>
  <c i="15" r="BK92"/>
  <c i="12" r="BK167"/>
  <c i="11" r="BK242"/>
  <c r="BK192"/>
  <c r="J126"/>
  <c i="10" r="BK92"/>
  <c i="8" r="J93"/>
  <c i="4" r="J106"/>
  <c i="2" r="BK259"/>
  <c i="39" r="BK101"/>
  <c r="BK94"/>
  <c i="35" r="BK104"/>
  <c i="33" r="BK106"/>
  <c i="32" r="J92"/>
  <c i="31" r="J191"/>
  <c r="J148"/>
  <c i="30" r="J244"/>
  <c r="J183"/>
  <c r="J113"/>
  <c i="29" r="J155"/>
  <c i="28" r="BK241"/>
  <c r="J162"/>
  <c r="BK121"/>
  <c i="27" r="BK221"/>
  <c r="J158"/>
  <c i="26" r="J206"/>
  <c r="BK123"/>
  <c i="22" r="BK89"/>
  <c i="21" r="J89"/>
  <c i="18" r="J98"/>
  <c i="17" r="J202"/>
  <c r="BK176"/>
  <c r="BK94"/>
  <c i="14" r="J116"/>
  <c i="13" r="BK211"/>
  <c r="BK156"/>
  <c i="12" r="J194"/>
  <c r="BK124"/>
  <c i="11" r="BK234"/>
  <c r="BK100"/>
  <c i="9" r="J89"/>
  <c i="7" r="J93"/>
  <c i="4" r="J109"/>
  <c i="3" r="BK104"/>
  <c i="2" r="BK219"/>
  <c i="36" r="BK92"/>
  <c i="33" r="BK89"/>
  <c i="31" r="J199"/>
  <c i="30" r="BK249"/>
  <c r="BK193"/>
  <c i="29" r="BK193"/>
  <c r="BK110"/>
  <c i="28" r="J203"/>
  <c i="27" r="J250"/>
  <c r="J203"/>
  <c r="J162"/>
  <c r="BK99"/>
  <c i="26" r="BK198"/>
  <c r="BK151"/>
  <c i="25" r="J109"/>
  <c i="23" r="J109"/>
  <c i="20" r="J111"/>
  <c i="19" r="BK89"/>
  <c i="17" r="J205"/>
  <c r="BK109"/>
  <c i="16" r="J92"/>
  <c i="14" r="J97"/>
  <c i="13" r="BK197"/>
  <c r="J114"/>
  <c i="12" r="BK184"/>
  <c i="11" r="J200"/>
  <c r="BK155"/>
  <c i="9" r="J101"/>
  <c i="6" r="BK93"/>
  <c i="4" r="BK90"/>
  <c i="2" r="J259"/>
  <c i="36" r="BK101"/>
  <c i="34" r="BK109"/>
  <c r="J90"/>
  <c i="31" r="J240"/>
  <c r="J171"/>
  <c i="30" r="BK244"/>
  <c r="BK190"/>
  <c r="J130"/>
  <c i="29" r="BK183"/>
  <c r="J138"/>
  <c i="28" r="J183"/>
  <c r="J129"/>
  <c i="26" r="J194"/>
  <c r="BK158"/>
  <c i="25" r="BK89"/>
  <c i="23" r="BK109"/>
  <c i="21" r="BK90"/>
  <c i="18" r="BK111"/>
  <c i="17" r="J206"/>
  <c r="BK130"/>
  <c i="15" r="J97"/>
  <c i="13" r="J220"/>
  <c r="BK171"/>
  <c r="J98"/>
  <c i="12" r="BK186"/>
  <c r="J109"/>
  <c i="11" r="J203"/>
  <c r="J150"/>
  <c i="10" r="BK89"/>
  <c i="8" r="BK89"/>
  <c i="4" r="BK116"/>
  <c i="2" r="J471"/>
  <c r="J257"/>
  <c i="39" r="J87"/>
  <c i="36" r="BK90"/>
  <c i="33" r="J106"/>
  <c i="31" r="BK228"/>
  <c r="BK181"/>
  <c r="BK102"/>
  <c i="30" r="BK160"/>
  <c i="29" r="BK195"/>
  <c i="28" r="J204"/>
  <c r="BK111"/>
  <c i="27" r="J226"/>
  <c r="BK147"/>
  <c i="26" r="BK238"/>
  <c r="BK178"/>
  <c r="BK138"/>
  <c i="24" r="BK98"/>
  <c i="22" r="J89"/>
  <c i="20" r="BK92"/>
  <c i="18" r="BK89"/>
  <c i="17" r="BK194"/>
  <c r="J96"/>
  <c i="15" r="BK114"/>
  <c i="14" r="BK106"/>
  <c i="13" r="BK200"/>
  <c r="BK102"/>
  <c i="12" r="J184"/>
  <c i="11" r="J216"/>
  <c r="BK119"/>
  <c i="8" r="BK114"/>
  <c i="5" r="BK116"/>
  <c i="3" r="J114"/>
  <c i="2" r="BK252"/>
  <c i="38" r="J86"/>
  <c i="36" r="J101"/>
  <c i="34" r="J106"/>
  <c i="32" r="BK97"/>
  <c i="31" r="BK191"/>
  <c r="J96"/>
  <c i="30" r="J193"/>
  <c r="J138"/>
  <c i="28" r="J187"/>
  <c i="27" r="J221"/>
  <c r="J187"/>
  <c r="J101"/>
  <c i="26" r="BK125"/>
  <c i="23" r="BK98"/>
  <c i="20" r="BK104"/>
  <c i="17" r="J234"/>
  <c r="BK184"/>
  <c i="16" r="J114"/>
  <c i="14" r="BK90"/>
  <c i="13" r="J123"/>
  <c i="12" r="BK172"/>
  <c r="BK130"/>
  <c i="11" r="J206"/>
  <c r="BK132"/>
  <c i="7" r="BK93"/>
  <c i="5" r="BK109"/>
  <c i="3" r="J98"/>
  <c i="2" r="J254"/>
  <c i="36" r="J92"/>
  <c i="34" r="J93"/>
  <c i="31" r="BK231"/>
  <c r="J181"/>
  <c i="30" r="J232"/>
  <c r="BK119"/>
  <c i="29" r="J178"/>
  <c r="J123"/>
  <c i="28" r="BK199"/>
  <c r="BK113"/>
  <c i="27" r="J127"/>
  <c i="26" r="J202"/>
  <c r="BK113"/>
  <c i="25" r="J101"/>
  <c i="23" r="J93"/>
  <c i="20" r="BK116"/>
  <c i="18" r="J90"/>
  <c i="17" r="BK182"/>
  <c r="BK122"/>
  <c i="14" r="BK116"/>
  <c i="13" r="J210"/>
  <c r="J131"/>
  <c i="12" r="J222"/>
  <c r="BK198"/>
  <c r="J115"/>
  <c i="11" r="BK186"/>
  <c i="10" r="J114"/>
  <c i="7" r="J111"/>
  <c i="6" r="BK101"/>
  <c i="3" r="J111"/>
  <c i="2" r="BK371"/>
  <c r="BK258"/>
  <c i="31" r="BK129"/>
  <c i="30" r="J262"/>
  <c r="BK188"/>
  <c r="BK125"/>
  <c i="29" r="J171"/>
  <c r="J95"/>
  <c i="28" r="J179"/>
  <c i="27" r="BK243"/>
  <c r="J197"/>
  <c r="J152"/>
  <c r="J99"/>
  <c i="26" r="J188"/>
  <c r="J116"/>
  <c i="25" r="J93"/>
  <c i="22" r="J97"/>
  <c i="19" r="J114"/>
  <c i="17" r="J246"/>
  <c r="J179"/>
  <c i="16" r="J97"/>
  <c i="15" r="BK89"/>
  <c i="13" r="BK177"/>
  <c r="BK129"/>
  <c i="12" r="BK180"/>
  <c r="BK132"/>
  <c i="11" r="J212"/>
  <c r="BK139"/>
  <c i="9" r="J98"/>
  <c i="6" r="J89"/>
  <c i="3" r="BK109"/>
  <c i="2" r="J512"/>
  <c r="BK257"/>
  <c i="36" r="BK104"/>
  <c i="33" r="J109"/>
  <c i="32" r="J98"/>
  <c i="31" r="J201"/>
  <c i="30" r="BK254"/>
  <c r="BK201"/>
  <c r="J157"/>
  <c i="29" r="J169"/>
  <c i="28" r="BK223"/>
  <c r="J166"/>
  <c i="27" r="BK211"/>
  <c r="BK160"/>
  <c i="26" r="J245"/>
  <c r="BK184"/>
  <c r="BK94"/>
  <c i="24" r="BK92"/>
  <c i="21" r="BK106"/>
  <c i="19" r="BK109"/>
  <c i="17" r="BK220"/>
  <c r="J152"/>
  <c i="16" r="J89"/>
  <c i="12" r="BK194"/>
  <c r="J107"/>
  <c i="11" r="BK169"/>
  <c r="BK122"/>
  <c i="9" r="J92"/>
  <c i="7" r="J90"/>
  <c i="3" r="BK116"/>
  <c i="2" r="J424"/>
  <c i="39" r="BK98"/>
  <c i="35" r="J106"/>
  <c i="34" r="BK106"/>
  <c i="33" r="J89"/>
  <c i="31" r="J233"/>
  <c r="J187"/>
  <c r="BK154"/>
  <c i="30" r="BK234"/>
  <c r="BK177"/>
  <c r="BK96"/>
  <c i="29" r="J150"/>
  <c i="28" r="J231"/>
  <c r="J173"/>
  <c r="J100"/>
  <c i="27" r="J218"/>
  <c r="J137"/>
  <c i="26" r="BK166"/>
  <c i="24" r="BK114"/>
  <c i="21" r="J109"/>
  <c i="19" r="J101"/>
  <c i="17" r="J221"/>
  <c r="BK157"/>
  <c i="16" r="J90"/>
  <c i="14" r="BK93"/>
  <c i="13" r="J187"/>
  <c r="BK169"/>
  <c r="BK100"/>
  <c i="12" r="J147"/>
  <c r="BK92"/>
  <c i="11" r="J181"/>
  <c i="10" r="J109"/>
  <c i="8" r="J116"/>
  <c i="6" r="BK92"/>
  <c i="4" r="BK101"/>
  <c i="2" r="BK333"/>
  <c i="39" r="J93"/>
  <c i="35" r="BK90"/>
  <c i="31" r="J215"/>
  <c r="J133"/>
  <c i="30" r="J224"/>
  <c r="J158"/>
  <c i="29" r="J181"/>
  <c r="BK135"/>
  <c i="28" r="BK221"/>
  <c r="J123"/>
  <c i="27" r="BK226"/>
  <c r="J195"/>
  <c r="BK133"/>
  <c i="26" r="J228"/>
  <c r="BK175"/>
  <c r="J121"/>
  <c i="24" r="BK93"/>
  <c i="22" r="J106"/>
  <c i="19" r="BK111"/>
  <c i="18" r="BK97"/>
  <c i="17" r="BK169"/>
  <c r="J98"/>
  <c i="15" r="J114"/>
  <c i="13" r="J227"/>
  <c r="J166"/>
  <c r="J129"/>
  <c i="12" r="J198"/>
  <c r="J120"/>
  <c i="11" r="BK180"/>
  <c r="BK96"/>
  <c i="8" r="J109"/>
  <c i="6" r="BK90"/>
  <c i="4" r="BK93"/>
  <c i="2" r="J302"/>
  <c i="37" r="BK87"/>
  <c i="35" r="J97"/>
  <c i="33" r="J92"/>
  <c i="31" r="J223"/>
  <c r="J179"/>
  <c i="30" r="BK252"/>
  <c r="J173"/>
  <c r="J125"/>
  <c i="29" r="BK151"/>
  <c i="28" r="BK211"/>
  <c r="J154"/>
  <c i="26" r="J226"/>
  <c r="BK131"/>
  <c i="24" r="J93"/>
  <c i="21" r="BK93"/>
  <c i="19" r="BK101"/>
  <c i="17" r="BK222"/>
  <c r="BK139"/>
  <c i="16" r="J98"/>
  <c i="13" r="BK222"/>
  <c r="J189"/>
  <c r="BK94"/>
  <c i="12" r="J170"/>
  <c i="11" r="J242"/>
  <c r="J198"/>
  <c r="J109"/>
  <c i="9" r="J106"/>
  <c i="5" r="BK101"/>
  <c i="3" r="J101"/>
  <c i="2" r="J368"/>
  <c r="J126"/>
  <c i="36" r="J89"/>
  <c i="33" r="J93"/>
  <c i="31" r="BK212"/>
  <c r="BK149"/>
  <c i="30" r="BK220"/>
  <c r="BK130"/>
  <c i="29" r="J167"/>
  <c i="28" r="J221"/>
  <c r="J102"/>
  <c i="27" r="BK207"/>
  <c r="J153"/>
  <c r="J114"/>
  <c i="26" r="J175"/>
  <c r="J129"/>
  <c i="24" r="BK106"/>
  <c i="22" r="J92"/>
  <c i="20" r="BK98"/>
  <c i="19" r="J93"/>
  <c i="17" r="J192"/>
  <c i="16" r="BK116"/>
  <c i="15" r="BK90"/>
  <c i="13" r="J213"/>
  <c r="BK147"/>
  <c i="12" r="J199"/>
  <c i="11" r="J224"/>
  <c r="J122"/>
  <c i="9" r="J97"/>
  <c i="7" r="BK114"/>
  <c i="4" r="J92"/>
  <c i="2" r="BK368"/>
  <c r="BK89"/>
  <c i="36" r="J104"/>
  <c i="34" r="J114"/>
  <c i="32" r="J116"/>
  <c r="BK92"/>
  <c i="31" r="BK187"/>
  <c r="BK121"/>
  <c i="30" r="BK192"/>
  <c r="BK98"/>
  <c i="28" r="BK216"/>
  <c r="BK148"/>
  <c i="27" r="BK203"/>
  <c r="J129"/>
  <c i="26" r="J143"/>
  <c i="23" r="BK116"/>
  <c i="21" r="J92"/>
  <c i="19" r="BK90"/>
  <c i="17" r="BK200"/>
  <c r="BK126"/>
  <c i="14" r="BK97"/>
  <c i="13" r="J164"/>
  <c i="12" r="J212"/>
  <c r="BK165"/>
  <c r="J117"/>
  <c i="11" r="J222"/>
  <c r="J152"/>
  <c i="8" r="BK106"/>
  <c i="6" r="J109"/>
  <c i="2" r="BK534"/>
  <c r="J258"/>
  <c i="36" r="BK109"/>
  <c i="35" r="J98"/>
  <c i="32" r="BK116"/>
  <c i="31" r="BK207"/>
  <c r="BK109"/>
  <c i="30" r="J215"/>
  <c r="J123"/>
  <c i="29" r="J176"/>
  <c r="BK130"/>
  <c i="28" r="BK228"/>
  <c r="BK138"/>
  <c i="27" r="BK218"/>
  <c r="J97"/>
  <c i="26" r="J181"/>
  <c i="25" r="J97"/>
  <c i="22" r="BK109"/>
  <c i="20" r="BK109"/>
  <c i="17" r="J220"/>
  <c r="J144"/>
  <c i="15" r="J89"/>
  <c i="13" r="BK230"/>
  <c r="BK185"/>
  <c i="12" r="BK229"/>
  <c r="BK206"/>
  <c r="BK117"/>
  <c i="11" r="J202"/>
  <c r="J115"/>
  <c i="9" r="BK111"/>
  <c i="7" r="J101"/>
  <c i="6" r="J93"/>
  <c i="3" r="BK92"/>
  <c i="2" r="BK329"/>
  <c i="39" r="F35"/>
  <c i="29" r="J157"/>
  <c i="28" r="BK231"/>
  <c r="BK189"/>
  <c i="27" r="BK250"/>
  <c r="BK215"/>
  <c r="J140"/>
  <c i="26" r="BK226"/>
  <c r="J173"/>
  <c r="J111"/>
  <c i="24" r="J109"/>
  <c i="21" r="BK109"/>
  <c i="19" r="J89"/>
  <c i="17" r="BK202"/>
  <c r="J115"/>
  <c i="15" r="J106"/>
  <c i="13" r="BK199"/>
  <c r="J127"/>
  <c i="12" r="J177"/>
  <c i="11" r="J239"/>
  <c r="J188"/>
  <c r="BK94"/>
  <c i="8" r="BK101"/>
  <c i="6" r="BK98"/>
  <c i="4" r="BK97"/>
  <c i="2" r="BK531"/>
  <c r="J273"/>
  <c i="36" r="J97"/>
  <c i="33" r="BK101"/>
  <c i="31" r="J207"/>
  <c r="J129"/>
  <c i="30" r="J195"/>
  <c r="J115"/>
  <c i="29" r="J116"/>
  <c i="28" r="BK218"/>
  <c r="J121"/>
  <c i="27" r="BK216"/>
  <c r="BK164"/>
  <c i="26" r="BK228"/>
  <c r="J113"/>
  <c i="25" r="J98"/>
  <c i="23" r="J97"/>
  <c i="21" r="J93"/>
  <c i="18" r="J106"/>
  <c i="17" r="J176"/>
  <c r="BK119"/>
  <c i="12" r="BK227"/>
  <c r="J113"/>
  <c i="11" r="J179"/>
  <c r="J119"/>
  <c i="9" r="J104"/>
  <c i="7" r="J104"/>
  <c i="4" r="BK114"/>
  <c i="2" r="BK530"/>
  <c i="39" r="J100"/>
  <c r="BK91"/>
  <c i="35" r="BK98"/>
  <c i="32" r="BK106"/>
  <c i="31" r="J211"/>
  <c r="J168"/>
  <c r="BK113"/>
  <c i="30" r="J203"/>
  <c r="J132"/>
  <c i="29" r="BK153"/>
  <c i="28" r="BK233"/>
  <c r="J193"/>
  <c r="BK133"/>
  <c i="27" r="J236"/>
  <c r="BK187"/>
  <c i="26" r="BK221"/>
  <c r="J154"/>
  <c i="23" r="BK104"/>
  <c i="21" r="BK101"/>
  <c i="19" r="BK92"/>
  <c i="17" r="BK217"/>
  <c r="J188"/>
  <c r="J132"/>
  <c i="15" r="J93"/>
  <c i="13" r="BK204"/>
  <c r="J181"/>
  <c r="J109"/>
  <c i="12" r="BK157"/>
  <c r="J98"/>
  <c i="11" r="J184"/>
  <c r="BK130"/>
  <c i="10" r="BK93"/>
  <c i="8" r="J90"/>
  <c i="5" r="J101"/>
  <c i="4" r="BK98"/>
  <c i="2" r="J268"/>
  <c i="37" r="BK85"/>
  <c i="34" r="J109"/>
  <c i="31" r="BK211"/>
  <c r="J160"/>
  <c i="30" r="J236"/>
  <c r="BK100"/>
  <c i="29" r="BK155"/>
  <c r="J105"/>
  <c i="28" r="BK183"/>
  <c i="27" r="BK233"/>
  <c r="J183"/>
  <c r="J125"/>
  <c i="26" r="J219"/>
  <c r="J184"/>
  <c r="BK136"/>
  <c i="24" r="J111"/>
  <c i="22" r="J93"/>
  <c i="19" r="BK93"/>
  <c i="17" r="BK179"/>
  <c r="BK115"/>
  <c i="16" r="BK101"/>
  <c i="13" r="J239"/>
  <c r="BK164"/>
  <c r="BK96"/>
  <c i="12" r="J130"/>
  <c i="11" r="J186"/>
  <c r="BK117"/>
  <c i="10" r="BK90"/>
  <c i="8" r="J89"/>
  <c i="5" r="J93"/>
  <c i="3" r="BK98"/>
  <c i="2" r="BK177"/>
  <c i="36" r="BK93"/>
  <c i="34" r="BK101"/>
  <c i="32" r="J90"/>
  <c i="31" r="BK214"/>
  <c i="30" r="J261"/>
  <c r="J199"/>
  <c r="BK117"/>
  <c i="29" r="BK169"/>
  <c r="J120"/>
  <c i="28" r="BK173"/>
  <c r="J113"/>
  <c i="26" r="J149"/>
  <c i="24" r="J116"/>
  <c i="22" r="BK116"/>
  <c i="20" r="BK90"/>
  <c i="18" r="BK104"/>
  <c i="17" r="J209"/>
  <c r="J157"/>
  <c i="15" r="J104"/>
  <c i="13" r="BK213"/>
  <c r="J160"/>
  <c r="J111"/>
  <c i="12" r="J150"/>
  <c i="11" r="J211"/>
  <c r="BK181"/>
  <c i="10" r="BK104"/>
  <c i="8" r="BK104"/>
  <c i="5" r="J92"/>
  <c i="3" r="BK89"/>
  <c i="2" r="BK268"/>
  <c i="39" r="J98"/>
  <c i="37" r="J85"/>
  <c i="34" r="BK104"/>
  <c i="32" r="J111"/>
  <c i="31" r="BK189"/>
  <c r="BK118"/>
  <c i="30" r="J205"/>
  <c r="BK102"/>
  <c i="29" r="BK161"/>
  <c i="28" r="BK238"/>
  <c r="J156"/>
  <c i="27" r="J228"/>
  <c r="J172"/>
  <c r="J118"/>
  <c i="26" r="J221"/>
  <c r="J162"/>
  <c r="BK109"/>
  <c i="24" r="BK89"/>
  <c i="21" r="BK104"/>
  <c i="19" r="BK116"/>
  <c i="17" r="J227"/>
  <c i="16" r="BK109"/>
  <c i="15" r="BK93"/>
  <c i="13" r="BK214"/>
  <c r="BK152"/>
  <c i="12" r="J224"/>
  <c r="J182"/>
  <c i="11" r="BK207"/>
  <c r="BK137"/>
  <c i="9" r="BK106"/>
  <c i="7" r="BK97"/>
  <c i="4" r="J90"/>
  <c i="2" r="J274"/>
  <c i="37" r="BK90"/>
  <c i="36" r="J90"/>
  <c i="34" r="J89"/>
  <c i="31" r="J226"/>
  <c r="J166"/>
  <c i="30" r="J249"/>
  <c r="J169"/>
  <c i="29" r="J130"/>
  <c i="28" r="BK179"/>
  <c i="27" r="BK199"/>
  <c r="J164"/>
  <c i="26" r="BK231"/>
  <c i="25" r="BK90"/>
  <c i="21" r="J114"/>
  <c i="19" r="BK97"/>
  <c i="17" r="BK210"/>
  <c r="BK98"/>
  <c i="15" r="J90"/>
  <c i="13" r="J207"/>
  <c i="12" r="J180"/>
  <c r="BK135"/>
  <c i="11" r="BK239"/>
  <c r="BK176"/>
  <c i="10" r="BK101"/>
  <c i="7" r="BK106"/>
  <c i="5" r="BK104"/>
  <c i="2" r="J530"/>
  <c r="J206"/>
  <c i="35" r="J114"/>
  <c i="33" r="J114"/>
  <c i="31" r="J218"/>
  <c r="BK166"/>
  <c i="30" r="BK261"/>
  <c r="BK142"/>
  <c r="J100"/>
  <c i="29" r="BK141"/>
  <c i="28" r="BK175"/>
  <c r="J109"/>
  <c i="27" r="BK129"/>
  <c i="26" r="BK206"/>
  <c r="J171"/>
  <c i="25" r="BK116"/>
  <c i="23" r="J111"/>
  <c i="22" r="BK90"/>
  <c i="18" r="J101"/>
  <c i="17" r="J198"/>
  <c r="BK96"/>
  <c i="14" r="J98"/>
  <c i="13" r="J200"/>
  <c r="J136"/>
  <c i="12" r="J227"/>
  <c r="J142"/>
  <c i="11" r="J234"/>
  <c r="BK161"/>
  <c i="9" r="BK98"/>
  <c i="6" r="J116"/>
  <c r="J90"/>
  <c i="3" r="J93"/>
  <c i="2" r="J272"/>
  <c i="31" r="J158"/>
  <c r="J102"/>
  <c i="30" r="J220"/>
  <c r="BK147"/>
  <c r="J98"/>
  <c i="29" r="J103"/>
  <c i="28" r="BK195"/>
  <c r="J143"/>
  <c i="27" r="J211"/>
  <c r="BK158"/>
  <c r="BK110"/>
  <c i="26" r="BK180"/>
  <c r="J123"/>
  <c i="25" r="BK101"/>
  <c i="22" r="J114"/>
  <c i="19" r="J116"/>
  <c i="17" r="BK198"/>
  <c r="J100"/>
  <c i="14" r="BK98"/>
  <c i="13" r="BK210"/>
  <c r="BK123"/>
  <c i="12" r="BK174"/>
  <c r="J92"/>
  <c i="11" r="BK163"/>
  <c i="10" r="BK116"/>
  <c i="8" r="BK93"/>
  <c i="5" r="BK106"/>
  <c i="3" r="BK93"/>
  <c i="2" r="BK441"/>
  <c r="J219"/>
  <c i="34" r="J111"/>
  <c i="32" r="BK104"/>
  <c i="31" r="BK226"/>
  <c r="BK162"/>
  <c i="30" r="BK237"/>
  <c r="J134"/>
  <c i="29" r="BK170"/>
  <c r="BK95"/>
  <c i="28" r="J195"/>
  <c r="J111"/>
  <c i="27" r="BK183"/>
  <c r="BK127"/>
  <c i="26" r="BK216"/>
  <c r="J109"/>
  <c i="24" r="BK111"/>
  <c i="22" r="BK114"/>
  <c i="20" r="J106"/>
  <c i="17" r="J224"/>
  <c r="J167"/>
  <c i="16" r="J104"/>
  <c i="12" r="BK182"/>
  <c r="BK98"/>
  <c i="11" r="BK200"/>
  <c r="BK111"/>
  <c i="8" r="J104"/>
  <c i="5" r="J104"/>
  <c i="3" r="J104"/>
  <c i="2" r="BK206"/>
  <c i="39" r="J102"/>
  <c i="38" r="BK88"/>
  <c i="35" r="BK93"/>
  <c i="33" r="BK92"/>
  <c i="32" r="J89"/>
  <c i="31" r="BK179"/>
  <c r="BK133"/>
  <c i="30" r="J239"/>
  <c r="J175"/>
  <c i="29" r="BK178"/>
  <c r="BK105"/>
  <c i="28" r="J207"/>
  <c r="BK168"/>
  <c r="BK118"/>
  <c i="27" r="BK219"/>
  <c r="BK122"/>
  <c i="26" r="J190"/>
  <c r="BK96"/>
  <c i="21" r="J116"/>
  <c i="20" r="J101"/>
  <c i="17" r="BK234"/>
  <c r="BK190"/>
  <c r="J139"/>
  <c i="14" r="J114"/>
  <c i="13" r="BK201"/>
  <c r="BK176"/>
  <c r="J102"/>
  <c i="12" r="J174"/>
  <c r="BK113"/>
  <c i="11" r="BK198"/>
  <c r="J117"/>
  <c i="9" r="BK116"/>
  <c i="7" r="J98"/>
  <c i="5" r="BK90"/>
  <c i="3" r="J92"/>
  <c i="2" r="J89"/>
  <c i="35" r="J116"/>
  <c i="34" r="BK89"/>
  <c i="31" r="J178"/>
  <c r="BK100"/>
  <c i="30" r="BK207"/>
  <c r="BK145"/>
  <c i="29" r="BK166"/>
  <c r="BK136"/>
  <c i="28" r="BK207"/>
  <c r="BK136"/>
  <c i="27" r="J220"/>
  <c r="BK177"/>
  <c r="J112"/>
  <c i="26" r="BK204"/>
  <c r="BK129"/>
  <c r="J102"/>
  <c i="23" r="BK89"/>
  <c i="20" r="J90"/>
  <c i="18" r="J92"/>
  <c i="17" r="J126"/>
  <c i="15" r="BK116"/>
  <c i="13" r="J225"/>
  <c r="BK160"/>
  <c i="12" r="J209"/>
  <c r="J137"/>
  <c i="11" r="J182"/>
  <c r="BK109"/>
  <c i="9" r="J109"/>
  <c i="7" r="J106"/>
  <c i="4" r="J101"/>
  <c i="2" r="BK272"/>
  <c i="36" r="J116"/>
  <c i="35" r="BK114"/>
  <c i="34" r="BK98"/>
  <c i="32" r="BK89"/>
  <c i="31" r="BK193"/>
  <c r="BK156"/>
  <c i="30" r="BK235"/>
  <c r="BK165"/>
  <c r="J96"/>
  <c i="29" r="J145"/>
  <c i="28" r="BK187"/>
  <c r="J136"/>
  <c i="26" r="BK219"/>
  <c r="BK154"/>
  <c i="24" r="J104"/>
  <c i="22" r="J111"/>
  <c i="20" r="BK101"/>
  <c i="18" r="BK116"/>
  <c i="17" r="BK227"/>
  <c r="BK152"/>
  <c i="16" r="J101"/>
  <c i="13" r="J230"/>
  <c r="BK179"/>
  <c r="BK119"/>
  <c i="12" r="BK190"/>
  <c r="J100"/>
  <c i="11" r="J215"/>
  <c r="BK152"/>
  <c i="10" r="J101"/>
  <c i="7" r="BK98"/>
  <c i="4" r="J98"/>
  <c i="2" r="BK369"/>
  <c i="39" r="J91"/>
  <c i="36" r="BK116"/>
  <c i="33" r="BK98"/>
  <c i="31" r="BK216"/>
  <c r="BK160"/>
  <c r="J98"/>
  <c i="30" r="BK171"/>
  <c i="29" r="BK188"/>
  <c r="BK116"/>
  <c i="28" r="J160"/>
  <c r="BK100"/>
  <c i="27" r="BK197"/>
  <c r="BK162"/>
  <c i="26" r="BK246"/>
  <c r="BK181"/>
  <c r="J148"/>
  <c i="25" r="BK97"/>
  <c i="23" r="BK93"/>
  <c i="20" r="J89"/>
  <c i="17" r="BK237"/>
  <c r="BK206"/>
  <c r="J109"/>
  <c i="16" r="BK92"/>
  <c i="14" r="BK109"/>
  <c i="13" r="J173"/>
  <c r="J96"/>
  <c i="12" r="J159"/>
  <c i="11" r="BK190"/>
  <c r="J139"/>
  <c i="10" r="J104"/>
  <c i="6" r="BK89"/>
  <c i="2" r="J441"/>
  <c r="J202"/>
  <c i="38" r="BK84"/>
  <c i="36" r="BK98"/>
  <c i="35" r="J89"/>
  <c i="32" r="BK109"/>
  <c i="31" r="BK204"/>
  <c r="BK131"/>
  <c i="30" r="J197"/>
  <c r="J127"/>
  <c i="29" r="BK123"/>
  <c i="28" r="BK162"/>
  <c i="27" r="J219"/>
  <c r="J166"/>
  <c i="26" r="J220"/>
  <c i="25" r="J106"/>
  <c i="22" r="J109"/>
  <c i="19" r="J98"/>
  <c i="18" r="J89"/>
  <c i="17" r="J150"/>
  <c i="16" r="J116"/>
  <c i="13" r="J240"/>
  <c r="BK131"/>
  <c i="12" r="BK178"/>
  <c r="BK96"/>
  <c i="11" r="BK216"/>
  <c r="BK159"/>
  <c i="10" r="J89"/>
  <c i="7" r="J109"/>
  <c i="5" r="J111"/>
  <c i="4" r="J116"/>
  <c i="2" r="BK270"/>
  <c i="36" r="BK106"/>
  <c i="34" r="BK116"/>
  <c i="32" r="BK93"/>
  <c i="31" r="BK175"/>
  <c i="30" r="BK236"/>
  <c r="BK175"/>
  <c r="BK113"/>
  <c i="29" r="J166"/>
  <c r="J118"/>
  <c i="28" r="BK143"/>
  <c i="27" r="J133"/>
  <c i="26" r="BK217"/>
  <c r="J118"/>
  <c i="25" r="J104"/>
  <c i="23" r="J98"/>
  <c i="21" r="J106"/>
  <c i="18" r="BK92"/>
  <c i="17" r="J190"/>
  <c r="J117"/>
  <c i="14" r="BK111"/>
  <c i="13" r="BK217"/>
  <c r="J156"/>
  <c i="12" r="J229"/>
  <c r="J202"/>
  <c i="11" r="J241"/>
  <c r="J149"/>
  <c i="9" r="J116"/>
  <c i="8" r="J92"/>
  <c i="6" r="J106"/>
  <c i="5" r="BK92"/>
  <c i="2" r="BK409"/>
  <c r="BK126"/>
  <c i="31" r="J116"/>
  <c i="30" r="J252"/>
  <c r="BK203"/>
  <c r="J140"/>
  <c i="29" r="BK150"/>
  <c i="28" r="J240"/>
  <c r="BK191"/>
  <c r="J94"/>
  <c i="27" r="BK220"/>
  <c r="BK185"/>
  <c r="BK137"/>
  <c i="26" r="J236"/>
  <c r="J192"/>
  <c r="J100"/>
  <c i="23" r="J114"/>
  <c i="21" r="J98"/>
  <c i="17" r="BK216"/>
  <c r="BK132"/>
  <c i="15" r="BK98"/>
  <c i="13" r="BK215"/>
  <c r="BK136"/>
  <c i="12" r="J219"/>
  <c r="J124"/>
  <c i="11" r="J194"/>
  <c r="BK126"/>
  <c i="9" r="BK101"/>
  <c i="6" r="J97"/>
  <c i="4" r="J89"/>
  <c i="2" r="BK489"/>
  <c r="J177"/>
  <c i="35" r="J104"/>
  <c i="33" r="J97"/>
  <c i="31" r="J231"/>
  <c r="J154"/>
  <c i="30" r="J234"/>
  <c r="J181"/>
  <c i="29" r="BK171"/>
  <c r="J110"/>
  <c i="28" r="BK203"/>
  <c r="J149"/>
  <c r="BK102"/>
  <c i="27" r="BK172"/>
  <c i="26" r="BK243"/>
  <c r="J178"/>
  <c i="25" r="BK93"/>
  <c i="23" r="J92"/>
  <c i="21" r="BK92"/>
  <c i="17" r="BK244"/>
  <c r="J155"/>
  <c r="BK117"/>
  <c i="14" r="J104"/>
  <c i="12" r="J157"/>
  <c i="11" r="BK212"/>
  <c r="J144"/>
  <c i="10" r="BK109"/>
  <c i="7" r="J97"/>
  <c i="3" r="J97"/>
  <c i="2" r="J256"/>
  <c i="39" l="1" r="R99"/>
  <c i="4" r="F83"/>
  <c i="2" r="T88"/>
  <c r="T151"/>
  <c r="T205"/>
  <c r="R529"/>
  <c i="3" r="R88"/>
  <c i="4" r="P96"/>
  <c r="T103"/>
  <c r="T102"/>
  <c i="5" r="T103"/>
  <c r="T102"/>
  <c i="6" r="P96"/>
  <c i="7" r="BK96"/>
  <c r="J96"/>
  <c r="J62"/>
  <c i="8" r="T88"/>
  <c r="T103"/>
  <c r="T102"/>
  <c i="9" r="R96"/>
  <c i="10" r="P88"/>
  <c r="T103"/>
  <c r="T102"/>
  <c i="11" r="P136"/>
  <c r="P154"/>
  <c r="P210"/>
  <c i="12" r="R91"/>
  <c i="13" r="T133"/>
  <c r="P151"/>
  <c r="BK219"/>
  <c r="J219"/>
  <c r="J68"/>
  <c i="14" r="P88"/>
  <c r="BK103"/>
  <c i="15" r="P96"/>
  <c i="16" r="BK103"/>
  <c i="17" r="R136"/>
  <c r="P154"/>
  <c r="P215"/>
  <c r="R243"/>
  <c r="R242"/>
  <c i="18" r="T96"/>
  <c i="19" r="BK96"/>
  <c r="J96"/>
  <c r="J62"/>
  <c r="R103"/>
  <c r="R102"/>
  <c i="20" r="T96"/>
  <c i="21" r="BK103"/>
  <c i="22" r="BK96"/>
  <c r="J96"/>
  <c r="J62"/>
  <c r="T103"/>
  <c r="T102"/>
  <c i="23" r="T88"/>
  <c r="R103"/>
  <c r="R102"/>
  <c i="24" r="BK103"/>
  <c i="25" r="BK103"/>
  <c i="26" r="T93"/>
  <c r="T135"/>
  <c r="T153"/>
  <c r="P170"/>
  <c r="BK215"/>
  <c r="J215"/>
  <c r="J65"/>
  <c r="P215"/>
  <c i="27" r="T139"/>
  <c r="P157"/>
  <c r="BK214"/>
  <c r="J214"/>
  <c r="J65"/>
  <c i="28" r="T93"/>
  <c r="R170"/>
  <c r="P220"/>
  <c r="P219"/>
  <c r="T237"/>
  <c r="T236"/>
  <c i="29" r="R92"/>
  <c r="R140"/>
  <c r="T175"/>
  <c r="T174"/>
  <c r="P192"/>
  <c r="P191"/>
  <c i="30" r="R93"/>
  <c r="BK187"/>
  <c r="J187"/>
  <c r="J64"/>
  <c r="BK241"/>
  <c r="J241"/>
  <c r="J68"/>
  <c i="31" r="R135"/>
  <c r="P170"/>
  <c r="T220"/>
  <c r="T219"/>
  <c r="P237"/>
  <c r="P236"/>
  <c i="32" r="R88"/>
  <c r="BK103"/>
  <c i="33" r="P96"/>
  <c i="34" r="T88"/>
  <c r="R103"/>
  <c r="R102"/>
  <c i="35" r="BK96"/>
  <c r="J96"/>
  <c r="J62"/>
  <c i="36" r="T96"/>
  <c i="2" r="R221"/>
  <c i="3" r="P88"/>
  <c r="BK103"/>
  <c i="4" r="BK88"/>
  <c r="BK103"/>
  <c i="5" r="BK96"/>
  <c r="J96"/>
  <c r="J62"/>
  <c r="P103"/>
  <c r="P102"/>
  <c i="6" r="BK88"/>
  <c r="BK103"/>
  <c i="7" r="T88"/>
  <c r="P103"/>
  <c r="P102"/>
  <c i="8" r="R88"/>
  <c i="9" r="T88"/>
  <c r="T103"/>
  <c r="T102"/>
  <c i="10" r="BK96"/>
  <c r="J96"/>
  <c r="J62"/>
  <c r="R103"/>
  <c r="R102"/>
  <c i="11" r="BK93"/>
  <c r="BK171"/>
  <c r="J171"/>
  <c r="J64"/>
  <c r="T210"/>
  <c r="R238"/>
  <c r="R237"/>
  <c i="12" r="BK134"/>
  <c r="J134"/>
  <c r="J62"/>
  <c r="R169"/>
  <c r="BK216"/>
  <c r="J216"/>
  <c r="J68"/>
  <c i="13" r="BK133"/>
  <c r="J133"/>
  <c r="J62"/>
  <c r="T151"/>
  <c r="P209"/>
  <c i="14" r="BK96"/>
  <c r="J96"/>
  <c r="J62"/>
  <c i="15" r="BK96"/>
  <c r="J96"/>
  <c r="J62"/>
  <c i="16" r="P88"/>
  <c i="17" r="R93"/>
  <c r="P171"/>
  <c r="T243"/>
  <c r="T242"/>
  <c i="18" r="BK88"/>
  <c r="J88"/>
  <c r="J61"/>
  <c r="R96"/>
  <c i="19" r="R96"/>
  <c i="20" r="P103"/>
  <c r="P102"/>
  <c i="21" r="R96"/>
  <c i="22" r="P96"/>
  <c i="23" r="R88"/>
  <c r="P103"/>
  <c r="P102"/>
  <c i="24" r="BK96"/>
  <c r="J96"/>
  <c r="J62"/>
  <c r="P103"/>
  <c r="P102"/>
  <c i="25" r="P88"/>
  <c r="T103"/>
  <c r="T102"/>
  <c i="26" r="R225"/>
  <c r="R224"/>
  <c r="T242"/>
  <c r="T241"/>
  <c i="27" r="T94"/>
  <c r="R174"/>
  <c i="28" r="T135"/>
  <c r="R153"/>
  <c r="R210"/>
  <c r="BK237"/>
  <c r="J237"/>
  <c r="J71"/>
  <c i="29" r="BK92"/>
  <c r="P122"/>
  <c r="T165"/>
  <c r="BK192"/>
  <c r="J192"/>
  <c r="J70"/>
  <c i="30" r="BK93"/>
  <c r="P162"/>
  <c r="R230"/>
  <c i="2" r="P88"/>
  <c r="BK151"/>
  <c r="J151"/>
  <c r="J62"/>
  <c r="BK205"/>
  <c r="J205"/>
  <c r="J63"/>
  <c r="T529"/>
  <c i="4" r="BK96"/>
  <c r="J96"/>
  <c r="J62"/>
  <c i="5" r="R88"/>
  <c i="6" r="T96"/>
  <c r="T103"/>
  <c r="T102"/>
  <c i="7" r="P96"/>
  <c r="R103"/>
  <c r="R102"/>
  <c i="8" r="R96"/>
  <c i="9" r="BK96"/>
  <c r="J96"/>
  <c r="J62"/>
  <c i="10" r="P96"/>
  <c i="11" r="R93"/>
  <c r="P171"/>
  <c i="12" r="BK91"/>
  <c r="J91"/>
  <c r="J61"/>
  <c r="T134"/>
  <c r="R152"/>
  <c r="R205"/>
  <c i="13" r="R133"/>
  <c r="R151"/>
  <c r="BK209"/>
  <c r="J209"/>
  <c r="J65"/>
  <c i="14" r="T88"/>
  <c r="R103"/>
  <c r="R102"/>
  <c i="15" r="T96"/>
  <c i="16" r="R96"/>
  <c i="17" r="BK93"/>
  <c r="BK171"/>
  <c r="J171"/>
  <c r="J64"/>
  <c r="T226"/>
  <c r="T225"/>
  <c r="P243"/>
  <c r="P242"/>
  <c i="18" r="T88"/>
  <c r="T87"/>
  <c r="P103"/>
  <c r="P102"/>
  <c i="19" r="P96"/>
  <c r="P103"/>
  <c r="P102"/>
  <c i="20" r="P88"/>
  <c r="BK103"/>
  <c i="21" r="P88"/>
  <c r="T103"/>
  <c r="T102"/>
  <c i="22" r="T88"/>
  <c i="23" r="R96"/>
  <c i="24" r="T96"/>
  <c r="T103"/>
  <c r="T102"/>
  <c i="25" r="R88"/>
  <c r="P103"/>
  <c r="P102"/>
  <c i="26" r="P225"/>
  <c r="P224"/>
  <c i="27" r="R139"/>
  <c r="R157"/>
  <c r="R214"/>
  <c r="R225"/>
  <c r="R224"/>
  <c r="T245"/>
  <c r="T241"/>
  <c i="28" r="P93"/>
  <c r="BK153"/>
  <c r="J153"/>
  <c r="J63"/>
  <c r="BK210"/>
  <c r="J210"/>
  <c r="J65"/>
  <c i="29" r="T92"/>
  <c r="T122"/>
  <c r="R165"/>
  <c i="30" r="P144"/>
  <c r="P187"/>
  <c r="R241"/>
  <c r="R240"/>
  <c r="BK258"/>
  <c r="J258"/>
  <c r="J71"/>
  <c i="31" r="BK93"/>
  <c r="J93"/>
  <c r="J61"/>
  <c r="P135"/>
  <c r="T153"/>
  <c r="P210"/>
  <c r="R237"/>
  <c r="R236"/>
  <c i="32" r="T88"/>
  <c r="R103"/>
  <c r="R102"/>
  <c i="33" r="BK88"/>
  <c r="J88"/>
  <c r="J61"/>
  <c r="R96"/>
  <c i="34" r="R88"/>
  <c i="35" r="BK88"/>
  <c r="P96"/>
  <c i="36" r="BK96"/>
  <c r="J96"/>
  <c r="J62"/>
  <c r="P103"/>
  <c r="P102"/>
  <c i="37" r="BK91"/>
  <c r="J91"/>
  <c r="J62"/>
  <c i="2" r="P221"/>
  <c i="3" r="T88"/>
  <c r="P103"/>
  <c r="P102"/>
  <c i="4" r="R88"/>
  <c i="5" r="P88"/>
  <c r="BK103"/>
  <c i="6" r="R88"/>
  <c i="7" r="R96"/>
  <c r="T103"/>
  <c r="T102"/>
  <c i="8" r="P96"/>
  <c i="9" r="P88"/>
  <c i="10" r="T88"/>
  <c r="P103"/>
  <c r="P102"/>
  <c i="11" r="P93"/>
  <c r="P92"/>
  <c r="BK154"/>
  <c r="J154"/>
  <c r="J63"/>
  <c r="BK210"/>
  <c r="J210"/>
  <c r="J65"/>
  <c r="T221"/>
  <c r="T220"/>
  <c r="P238"/>
  <c r="P237"/>
  <c i="12" r="P91"/>
  <c r="P152"/>
  <c r="P216"/>
  <c r="P215"/>
  <c i="13" r="T93"/>
  <c r="P168"/>
  <c r="P219"/>
  <c r="P218"/>
  <c r="R236"/>
  <c r="R235"/>
  <c i="14" r="BK88"/>
  <c r="J88"/>
  <c r="J61"/>
  <c i="15" r="P88"/>
  <c r="P87"/>
  <c r="T103"/>
  <c r="T102"/>
  <c i="16" r="T88"/>
  <c i="17" r="T93"/>
  <c r="T171"/>
  <c r="BK226"/>
  <c i="18" r="P88"/>
  <c i="19" r="T88"/>
  <c i="20" r="T88"/>
  <c r="T87"/>
  <c r="T103"/>
  <c r="T102"/>
  <c i="21" r="BK88"/>
  <c r="T96"/>
  <c i="22" r="R96"/>
  <c r="R103"/>
  <c r="R102"/>
  <c i="23" r="BK103"/>
  <c i="24" r="R88"/>
  <c i="25" r="BK88"/>
  <c r="T96"/>
  <c i="26" r="R93"/>
  <c r="R135"/>
  <c r="P153"/>
  <c r="BK225"/>
  <c i="27" r="BK94"/>
  <c r="J94"/>
  <c r="J61"/>
  <c r="BK174"/>
  <c r="J174"/>
  <c r="J64"/>
  <c r="BK225"/>
  <c r="J225"/>
  <c r="J68"/>
  <c r="R245"/>
  <c r="R241"/>
  <c i="28" r="R135"/>
  <c r="P153"/>
  <c r="P210"/>
  <c r="R237"/>
  <c r="R236"/>
  <c i="29" r="R122"/>
  <c r="P165"/>
  <c r="R192"/>
  <c r="R191"/>
  <c i="30" r="BK144"/>
  <c r="J144"/>
  <c r="J62"/>
  <c r="R187"/>
  <c r="T258"/>
  <c r="T257"/>
  <c i="31" r="P93"/>
  <c r="BK153"/>
  <c r="J153"/>
  <c r="J63"/>
  <c r="R153"/>
  <c r="BK210"/>
  <c r="J210"/>
  <c r="J65"/>
  <c r="R220"/>
  <c r="R219"/>
  <c r="T237"/>
  <c r="T236"/>
  <c i="32" r="R96"/>
  <c i="33" r="BK96"/>
  <c r="J96"/>
  <c r="J62"/>
  <c r="P103"/>
  <c r="P102"/>
  <c i="34" r="BK88"/>
  <c r="J88"/>
  <c r="J61"/>
  <c r="R96"/>
  <c i="35" r="T88"/>
  <c r="R103"/>
  <c r="R102"/>
  <c i="36" r="R88"/>
  <c r="T103"/>
  <c r="T102"/>
  <c i="37" r="T84"/>
  <c i="38" r="T83"/>
  <c r="T82"/>
  <c r="T81"/>
  <c i="2" r="T221"/>
  <c i="3" r="BK96"/>
  <c r="J96"/>
  <c r="J62"/>
  <c i="4" r="R96"/>
  <c r="R103"/>
  <c r="R102"/>
  <c i="5" r="T88"/>
  <c r="R103"/>
  <c r="R102"/>
  <c i="6" r="P88"/>
  <c r="P87"/>
  <c i="7" r="P88"/>
  <c r="P87"/>
  <c r="P86"/>
  <c i="1" r="AU60"/>
  <c i="8" r="P88"/>
  <c r="P87"/>
  <c r="P103"/>
  <c r="P102"/>
  <c i="9" r="BK88"/>
  <c r="T96"/>
  <c r="R103"/>
  <c r="R102"/>
  <c i="10" r="BK103"/>
  <c i="11" r="T136"/>
  <c r="R154"/>
  <c r="BK221"/>
  <c r="J221"/>
  <c r="J68"/>
  <c r="T238"/>
  <c r="T237"/>
  <c i="12" r="T91"/>
  <c r="BK169"/>
  <c r="J169"/>
  <c r="J64"/>
  <c r="BK205"/>
  <c r="J205"/>
  <c r="J65"/>
  <c r="R216"/>
  <c r="R215"/>
  <c i="13" r="R93"/>
  <c r="BK151"/>
  <c r="J151"/>
  <c r="J63"/>
  <c r="R209"/>
  <c r="T219"/>
  <c r="T218"/>
  <c r="P236"/>
  <c r="P235"/>
  <c i="14" r="R88"/>
  <c r="T103"/>
  <c r="T102"/>
  <c i="15" r="T88"/>
  <c r="T87"/>
  <c r="T86"/>
  <c r="R103"/>
  <c r="R102"/>
  <c i="16" r="P96"/>
  <c r="T103"/>
  <c r="T102"/>
  <c i="17" r="P136"/>
  <c r="R154"/>
  <c r="R215"/>
  <c r="R226"/>
  <c r="R225"/>
  <c r="BK243"/>
  <c r="BK242"/>
  <c r="J242"/>
  <c r="J70"/>
  <c i="18" r="BK96"/>
  <c r="J96"/>
  <c r="J62"/>
  <c r="T103"/>
  <c r="T102"/>
  <c i="19" r="BK88"/>
  <c r="J88"/>
  <c r="J61"/>
  <c r="T96"/>
  <c i="20" r="R88"/>
  <c r="R103"/>
  <c r="R102"/>
  <c i="21" r="T88"/>
  <c r="T87"/>
  <c r="T86"/>
  <c r="P103"/>
  <c r="P102"/>
  <c i="22" r="BK103"/>
  <c i="23" r="BK96"/>
  <c r="J96"/>
  <c r="J62"/>
  <c i="24" r="P88"/>
  <c i="25" r="P96"/>
  <c r="R103"/>
  <c r="R102"/>
  <c i="26" r="BK153"/>
  <c r="J153"/>
  <c r="J63"/>
  <c r="R170"/>
  <c r="R215"/>
  <c r="BK242"/>
  <c r="J242"/>
  <c r="J71"/>
  <c i="27" r="P139"/>
  <c r="BK157"/>
  <c r="J157"/>
  <c r="J63"/>
  <c r="P214"/>
  <c r="P225"/>
  <c r="P224"/>
  <c i="28" r="R93"/>
  <c r="R92"/>
  <c r="R91"/>
  <c r="T170"/>
  <c r="R220"/>
  <c r="R219"/>
  <c r="P237"/>
  <c r="P236"/>
  <c i="29" r="P92"/>
  <c r="P140"/>
  <c i="30" r="T93"/>
  <c r="T187"/>
  <c i="31" r="T93"/>
  <c r="BK170"/>
  <c r="J170"/>
  <c r="J64"/>
  <c r="R210"/>
  <c i="32" r="BK88"/>
  <c r="T96"/>
  <c i="33" r="T88"/>
  <c r="R103"/>
  <c r="R102"/>
  <c i="34" r="P88"/>
  <c r="BK103"/>
  <c r="J103"/>
  <c r="J65"/>
  <c i="35" r="R96"/>
  <c r="P103"/>
  <c r="P102"/>
  <c i="36" r="R96"/>
  <c r="R103"/>
  <c r="R102"/>
  <c i="37" r="BK84"/>
  <c r="J84"/>
  <c r="J61"/>
  <c r="T91"/>
  <c i="38" r="R83"/>
  <c r="R82"/>
  <c r="R81"/>
  <c i="39" r="P86"/>
  <c i="2" r="R88"/>
  <c r="P151"/>
  <c r="P205"/>
  <c r="P529"/>
  <c i="3" r="R96"/>
  <c r="T103"/>
  <c r="T102"/>
  <c i="4" r="T96"/>
  <c i="5" r="R96"/>
  <c i="6" r="T88"/>
  <c r="T87"/>
  <c r="T86"/>
  <c i="7" r="BK88"/>
  <c r="J88"/>
  <c r="J61"/>
  <c r="T96"/>
  <c i="8" r="BK96"/>
  <c r="J96"/>
  <c r="J62"/>
  <c r="R103"/>
  <c r="R102"/>
  <c i="9" r="BK103"/>
  <c i="10" r="R96"/>
  <c i="11" r="R136"/>
  <c r="T154"/>
  <c r="R210"/>
  <c i="12" r="P134"/>
  <c r="T152"/>
  <c r="P205"/>
  <c i="13" r="BK93"/>
  <c r="BK168"/>
  <c r="J168"/>
  <c r="J64"/>
  <c r="T209"/>
  <c r="R219"/>
  <c r="R218"/>
  <c i="14" r="T96"/>
  <c r="P103"/>
  <c r="P102"/>
  <c i="15" r="BK88"/>
  <c r="R96"/>
  <c i="16" r="BK88"/>
  <c r="T96"/>
  <c r="R103"/>
  <c r="R102"/>
  <c i="17" r="T136"/>
  <c r="T154"/>
  <c r="T215"/>
  <c i="18" r="R88"/>
  <c r="R87"/>
  <c r="R103"/>
  <c r="R102"/>
  <c i="19" r="R88"/>
  <c r="R87"/>
  <c r="R86"/>
  <c r="T103"/>
  <c r="T102"/>
  <c i="20" r="BK96"/>
  <c r="J96"/>
  <c r="J62"/>
  <c i="21" r="P96"/>
  <c r="R103"/>
  <c r="R102"/>
  <c i="22" r="BK88"/>
  <c r="J88"/>
  <c r="J61"/>
  <c r="T96"/>
  <c r="P103"/>
  <c r="P102"/>
  <c i="23" r="P96"/>
  <c i="24" r="T88"/>
  <c r="T87"/>
  <c r="T86"/>
  <c i="25" r="T88"/>
  <c r="T87"/>
  <c r="T86"/>
  <c i="27" r="R94"/>
  <c r="R93"/>
  <c r="T157"/>
  <c r="T214"/>
  <c i="28" r="BK135"/>
  <c r="J135"/>
  <c r="J62"/>
  <c r="P170"/>
  <c r="BK220"/>
  <c i="29" r="T140"/>
  <c r="R175"/>
  <c r="R174"/>
  <c r="T192"/>
  <c r="T191"/>
  <c i="30" r="P93"/>
  <c r="BK162"/>
  <c r="J162"/>
  <c r="J63"/>
  <c r="BK230"/>
  <c r="J230"/>
  <c r="J65"/>
  <c r="T241"/>
  <c r="T240"/>
  <c r="P258"/>
  <c r="P257"/>
  <c i="31" r="BK135"/>
  <c r="J135"/>
  <c r="J62"/>
  <c r="T170"/>
  <c r="P220"/>
  <c r="P219"/>
  <c r="BK237"/>
  <c r="J237"/>
  <c r="J71"/>
  <c i="32" r="BK96"/>
  <c r="J96"/>
  <c r="J62"/>
  <c i="33" r="R88"/>
  <c r="R87"/>
  <c r="R86"/>
  <c r="BK103"/>
  <c r="J103"/>
  <c r="J65"/>
  <c i="34" r="BK96"/>
  <c r="J96"/>
  <c r="J62"/>
  <c r="T103"/>
  <c r="T102"/>
  <c i="35" r="R88"/>
  <c r="R87"/>
  <c r="R86"/>
  <c r="T103"/>
  <c r="T102"/>
  <c i="36" r="BK88"/>
  <c r="J88"/>
  <c r="J61"/>
  <c r="P96"/>
  <c i="37" r="P91"/>
  <c i="38" r="P83"/>
  <c r="P82"/>
  <c r="P81"/>
  <c i="1" r="AU91"/>
  <c i="39" r="T86"/>
  <c i="2" r="BK221"/>
  <c r="J221"/>
  <c r="J64"/>
  <c i="3" r="BK88"/>
  <c r="J88"/>
  <c r="J61"/>
  <c r="T96"/>
  <c i="4" r="T88"/>
  <c r="T87"/>
  <c r="T86"/>
  <c r="P103"/>
  <c r="P102"/>
  <c i="5" r="BK88"/>
  <c r="J88"/>
  <c r="J61"/>
  <c r="P96"/>
  <c i="6" r="R96"/>
  <c r="R103"/>
  <c r="R102"/>
  <c i="7" r="R88"/>
  <c r="R87"/>
  <c r="R86"/>
  <c i="8" r="BK103"/>
  <c r="J103"/>
  <c r="J65"/>
  <c i="9" r="P96"/>
  <c i="10" r="R88"/>
  <c r="R87"/>
  <c r="R86"/>
  <c i="11" r="BK136"/>
  <c r="J136"/>
  <c r="J62"/>
  <c r="R171"/>
  <c r="R221"/>
  <c r="R220"/>
  <c i="12" r="R134"/>
  <c r="P169"/>
  <c r="T205"/>
  <c i="13" r="P93"/>
  <c r="T168"/>
  <c r="T236"/>
  <c r="T235"/>
  <c i="14" r="R96"/>
  <c i="15" r="BK103"/>
  <c r="J103"/>
  <c r="J65"/>
  <c i="16" r="BK96"/>
  <c r="J96"/>
  <c r="J62"/>
  <c r="P103"/>
  <c r="P102"/>
  <c i="17" r="P93"/>
  <c r="P92"/>
  <c r="BK154"/>
  <c r="J154"/>
  <c r="J63"/>
  <c r="BK215"/>
  <c r="J215"/>
  <c r="J65"/>
  <c i="18" r="P96"/>
  <c i="19" r="BK103"/>
  <c i="20" r="BK88"/>
  <c r="R96"/>
  <c i="21" r="BK96"/>
  <c r="J96"/>
  <c r="J62"/>
  <c i="22" r="R88"/>
  <c r="R87"/>
  <c r="R86"/>
  <c i="23" r="P88"/>
  <c r="P87"/>
  <c r="P86"/>
  <c i="1" r="AU76"/>
  <c i="23" r="T103"/>
  <c r="T102"/>
  <c i="24" r="BK88"/>
  <c r="R96"/>
  <c i="25" r="BK96"/>
  <c r="J96"/>
  <c r="J62"/>
  <c i="26" r="BK93"/>
  <c r="J93"/>
  <c r="J61"/>
  <c r="BK135"/>
  <c r="J135"/>
  <c r="J62"/>
  <c r="BK170"/>
  <c r="J170"/>
  <c r="J64"/>
  <c r="T170"/>
  <c r="T215"/>
  <c r="P242"/>
  <c r="P241"/>
  <c i="27" r="BK139"/>
  <c r="J139"/>
  <c r="J62"/>
  <c r="T174"/>
  <c r="T225"/>
  <c r="T224"/>
  <c r="P245"/>
  <c r="P241"/>
  <c i="28" r="P135"/>
  <c r="T153"/>
  <c r="T210"/>
  <c i="29" r="BK122"/>
  <c r="J122"/>
  <c r="J62"/>
  <c r="BK165"/>
  <c r="J165"/>
  <c r="J64"/>
  <c r="P175"/>
  <c r="P174"/>
  <c i="30" r="R144"/>
  <c r="R162"/>
  <c r="P230"/>
  <c i="31" r="R93"/>
  <c r="P153"/>
  <c r="T210"/>
  <c i="32" r="P103"/>
  <c r="P102"/>
  <c i="33" r="T96"/>
  <c i="34" r="T96"/>
  <c i="35" r="P88"/>
  <c r="P87"/>
  <c r="P86"/>
  <c i="1" r="AU88"/>
  <c i="35" r="BK103"/>
  <c r="J103"/>
  <c r="J65"/>
  <c i="36" r="T88"/>
  <c r="T87"/>
  <c r="T86"/>
  <c i="37" r="R84"/>
  <c i="38" r="BK83"/>
  <c r="J83"/>
  <c r="J61"/>
  <c i="2" r="BK88"/>
  <c r="J88"/>
  <c r="J61"/>
  <c r="R151"/>
  <c r="R205"/>
  <c r="BK529"/>
  <c r="J529"/>
  <c r="J65"/>
  <c i="3" r="P96"/>
  <c r="R103"/>
  <c r="R102"/>
  <c i="4" r="P88"/>
  <c r="P87"/>
  <c r="P86"/>
  <c i="1" r="AU57"/>
  <c i="5" r="T96"/>
  <c i="6" r="BK96"/>
  <c r="J96"/>
  <c r="J62"/>
  <c r="P103"/>
  <c r="P102"/>
  <c i="7" r="BK103"/>
  <c i="8" r="BK88"/>
  <c r="J88"/>
  <c r="J61"/>
  <c r="T96"/>
  <c i="9" r="R88"/>
  <c r="R87"/>
  <c r="R86"/>
  <c r="P103"/>
  <c r="P102"/>
  <c i="10" r="BK88"/>
  <c r="T96"/>
  <c i="11" r="T93"/>
  <c r="T171"/>
  <c r="P221"/>
  <c r="P220"/>
  <c r="BK238"/>
  <c r="J238"/>
  <c r="J71"/>
  <c i="12" r="BK152"/>
  <c r="J152"/>
  <c r="J63"/>
  <c r="T169"/>
  <c r="T216"/>
  <c r="T215"/>
  <c i="13" r="P133"/>
  <c r="R168"/>
  <c r="BK236"/>
  <c r="BK235"/>
  <c r="J235"/>
  <c r="J70"/>
  <c i="14" r="P96"/>
  <c i="15" r="R88"/>
  <c r="R87"/>
  <c r="R86"/>
  <c r="P103"/>
  <c r="P102"/>
  <c i="16" r="R88"/>
  <c r="R87"/>
  <c r="R86"/>
  <c i="17" r="BK136"/>
  <c r="J136"/>
  <c r="J62"/>
  <c r="R171"/>
  <c r="P226"/>
  <c r="P225"/>
  <c i="18" r="BK103"/>
  <c r="J103"/>
  <c r="J65"/>
  <c i="19" r="P88"/>
  <c r="P87"/>
  <c r="P86"/>
  <c i="1" r="AU72"/>
  <c i="20" r="P96"/>
  <c i="21" r="R88"/>
  <c r="R87"/>
  <c r="R86"/>
  <c i="22" r="P88"/>
  <c r="P87"/>
  <c r="P86"/>
  <c i="1" r="AU75"/>
  <c i="23" r="BK88"/>
  <c r="T96"/>
  <c i="24" r="P96"/>
  <c r="R103"/>
  <c r="R102"/>
  <c i="25" r="R96"/>
  <c i="26" r="P93"/>
  <c r="P92"/>
  <c r="P91"/>
  <c i="1" r="AU79"/>
  <c i="26" r="P135"/>
  <c r="R153"/>
  <c r="T225"/>
  <c r="T224"/>
  <c r="R242"/>
  <c r="R241"/>
  <c i="27" r="P94"/>
  <c r="P93"/>
  <c r="P174"/>
  <c r="BK245"/>
  <c r="J245"/>
  <c r="J72"/>
  <c i="28" r="BK93"/>
  <c r="J93"/>
  <c r="J61"/>
  <c r="BK170"/>
  <c r="J170"/>
  <c r="J64"/>
  <c r="T220"/>
  <c r="T219"/>
  <c i="29" r="BK140"/>
  <c r="J140"/>
  <c r="J63"/>
  <c r="BK175"/>
  <c i="30" r="T144"/>
  <c r="T162"/>
  <c r="T230"/>
  <c r="P241"/>
  <c r="P240"/>
  <c r="R258"/>
  <c r="R257"/>
  <c i="31" r="T135"/>
  <c r="R170"/>
  <c r="BK220"/>
  <c r="J220"/>
  <c r="J68"/>
  <c i="32" r="P88"/>
  <c r="P96"/>
  <c r="T103"/>
  <c r="T102"/>
  <c i="33" r="P88"/>
  <c r="P87"/>
  <c r="P86"/>
  <c i="1" r="AU86"/>
  <c i="33" r="T103"/>
  <c r="T102"/>
  <c i="34" r="P96"/>
  <c r="P103"/>
  <c r="P102"/>
  <c i="35" r="T96"/>
  <c i="36" r="P88"/>
  <c r="P87"/>
  <c r="P86"/>
  <c i="1" r="AU89"/>
  <c i="36" r="BK103"/>
  <c r="J103"/>
  <c r="J65"/>
  <c i="37" r="P84"/>
  <c r="P83"/>
  <c r="P82"/>
  <c i="1" r="AU90"/>
  <c i="37" r="R91"/>
  <c i="39" r="BK86"/>
  <c r="J86"/>
  <c r="J61"/>
  <c r="R86"/>
  <c r="R85"/>
  <c r="R84"/>
  <c r="BK99"/>
  <c r="J99"/>
  <c r="J64"/>
  <c r="P99"/>
  <c r="T99"/>
  <c i="2" r="J55"/>
  <c r="BE203"/>
  <c r="BE273"/>
  <c i="3" r="F55"/>
  <c r="J83"/>
  <c r="BE111"/>
  <c i="4" r="BE89"/>
  <c r="BE90"/>
  <c r="BE92"/>
  <c i="5" r="BE111"/>
  <c i="6" r="J83"/>
  <c r="BE104"/>
  <c i="7" r="E76"/>
  <c r="BE106"/>
  <c r="BE114"/>
  <c r="BK100"/>
  <c r="J100"/>
  <c r="J63"/>
  <c i="9" r="E48"/>
  <c r="J83"/>
  <c r="BE106"/>
  <c r="BE116"/>
  <c r="BK115"/>
  <c r="J115"/>
  <c r="J66"/>
  <c i="10" r="E48"/>
  <c r="BE89"/>
  <c i="11" r="E81"/>
  <c r="BE159"/>
  <c r="BE161"/>
  <c r="BE180"/>
  <c r="BE194"/>
  <c r="BE224"/>
  <c i="12" r="J55"/>
  <c r="F86"/>
  <c r="BE153"/>
  <c r="BE184"/>
  <c r="BE222"/>
  <c i="14" r="BE89"/>
  <c r="BE90"/>
  <c r="BE111"/>
  <c i="15" r="J80"/>
  <c r="BE98"/>
  <c r="BE104"/>
  <c r="BE106"/>
  <c r="BE109"/>
  <c i="16" r="BE92"/>
  <c r="BE97"/>
  <c r="BE114"/>
  <c i="17" r="BE98"/>
  <c r="BE161"/>
  <c r="BE182"/>
  <c r="BE227"/>
  <c r="BE234"/>
  <c i="18" r="J52"/>
  <c r="BE89"/>
  <c i="19" r="E48"/>
  <c r="BE98"/>
  <c r="BE101"/>
  <c r="BE114"/>
  <c i="20" r="J83"/>
  <c r="BE90"/>
  <c r="BE97"/>
  <c r="BK115"/>
  <c r="J115"/>
  <c r="J66"/>
  <c i="21" r="F55"/>
  <c r="J83"/>
  <c i="23" r="E48"/>
  <c r="BE89"/>
  <c i="24" r="J55"/>
  <c r="BE106"/>
  <c i="25" r="F55"/>
  <c r="J83"/>
  <c i="26" r="E48"/>
  <c r="J55"/>
  <c r="BE96"/>
  <c r="BE98"/>
  <c r="BE100"/>
  <c r="BE125"/>
  <c r="BE136"/>
  <c r="BE143"/>
  <c r="BE148"/>
  <c r="BE151"/>
  <c r="BE154"/>
  <c r="BE190"/>
  <c r="BK222"/>
  <c r="J222"/>
  <c r="J66"/>
  <c i="27" r="J55"/>
  <c r="BE118"/>
  <c r="BE137"/>
  <c r="BE140"/>
  <c r="BE142"/>
  <c r="BE147"/>
  <c r="BE170"/>
  <c r="BE191"/>
  <c r="BE193"/>
  <c r="BE236"/>
  <c r="BK237"/>
  <c r="J237"/>
  <c r="J69"/>
  <c i="28" r="J55"/>
  <c r="BE116"/>
  <c r="BE136"/>
  <c r="BE160"/>
  <c r="BE171"/>
  <c r="BE191"/>
  <c r="BE228"/>
  <c r="BE233"/>
  <c r="BE238"/>
  <c i="29" r="BE125"/>
  <c r="BE155"/>
  <c i="30" r="J52"/>
  <c r="BE100"/>
  <c r="BE125"/>
  <c r="BE130"/>
  <c r="BE147"/>
  <c r="BE171"/>
  <c r="BE175"/>
  <c r="BE215"/>
  <c i="31" r="BE113"/>
  <c r="BE118"/>
  <c r="BE178"/>
  <c r="BE179"/>
  <c r="BE214"/>
  <c r="BE215"/>
  <c r="BE216"/>
  <c r="BE218"/>
  <c r="BE238"/>
  <c r="BE240"/>
  <c i="32" r="F55"/>
  <c r="J83"/>
  <c r="BE109"/>
  <c r="BE116"/>
  <c i="33" r="F55"/>
  <c r="BE92"/>
  <c r="BK100"/>
  <c r="J100"/>
  <c r="J63"/>
  <c i="34" r="BE89"/>
  <c r="BE90"/>
  <c r="BE97"/>
  <c r="BE98"/>
  <c r="BE101"/>
  <c r="BK100"/>
  <c r="J100"/>
  <c r="J63"/>
  <c i="35" r="J55"/>
  <c r="BE90"/>
  <c r="BE92"/>
  <c r="BE93"/>
  <c r="BK100"/>
  <c r="J100"/>
  <c r="J63"/>
  <c i="36" r="J55"/>
  <c r="BE90"/>
  <c r="BE92"/>
  <c r="BE93"/>
  <c r="BE109"/>
  <c r="BE111"/>
  <c r="BE114"/>
  <c i="37" r="J76"/>
  <c r="BE85"/>
  <c r="BE92"/>
  <c r="BE93"/>
  <c i="39" r="BE100"/>
  <c i="2" r="J52"/>
  <c r="E76"/>
  <c r="BE268"/>
  <c r="BE270"/>
  <c r="BE369"/>
  <c r="BE424"/>
  <c r="BE471"/>
  <c r="BE534"/>
  <c r="BE535"/>
  <c r="BE537"/>
  <c i="3" r="BE101"/>
  <c r="BK115"/>
  <c r="J115"/>
  <c r="J66"/>
  <c i="5" r="J52"/>
  <c r="BE92"/>
  <c r="BE93"/>
  <c i="6" r="BE93"/>
  <c r="BE109"/>
  <c i="7" r="BE89"/>
  <c r="BE98"/>
  <c r="BE111"/>
  <c r="BE116"/>
  <c i="8" r="F83"/>
  <c r="BE97"/>
  <c r="BE104"/>
  <c r="BE109"/>
  <c r="BE114"/>
  <c r="BK100"/>
  <c r="J100"/>
  <c r="J63"/>
  <c i="9" r="BE109"/>
  <c i="10" r="F55"/>
  <c r="BE114"/>
  <c i="11" r="BE100"/>
  <c r="BE181"/>
  <c r="BE184"/>
  <c r="BE206"/>
  <c r="BE222"/>
  <c r="BE242"/>
  <c r="BK233"/>
  <c r="J233"/>
  <c r="J69"/>
  <c i="12" r="J52"/>
  <c r="BE96"/>
  <c r="BE142"/>
  <c r="BE209"/>
  <c r="BE210"/>
  <c r="BE211"/>
  <c r="BE227"/>
  <c i="13" r="E48"/>
  <c r="BE116"/>
  <c r="BE119"/>
  <c r="BE156"/>
  <c r="BE160"/>
  <c r="BE164"/>
  <c r="BE169"/>
  <c r="BE214"/>
  <c r="BE220"/>
  <c r="BE222"/>
  <c r="BE239"/>
  <c i="14" r="BE92"/>
  <c r="BE97"/>
  <c r="BE104"/>
  <c i="15" r="BK100"/>
  <c r="J100"/>
  <c r="J63"/>
  <c i="16" r="E76"/>
  <c r="BE98"/>
  <c r="BE109"/>
  <c r="BK115"/>
  <c r="J115"/>
  <c r="J66"/>
  <c i="17" r="J52"/>
  <c r="BE96"/>
  <c r="BE122"/>
  <c r="BE124"/>
  <c r="BE139"/>
  <c r="BE188"/>
  <c r="BE217"/>
  <c r="BE220"/>
  <c r="BE221"/>
  <c r="BE224"/>
  <c r="BE237"/>
  <c r="BE239"/>
  <c r="BK223"/>
  <c r="J223"/>
  <c r="J66"/>
  <c r="BK238"/>
  <c r="J238"/>
  <c r="J69"/>
  <c i="18" r="E48"/>
  <c r="F83"/>
  <c r="BE109"/>
  <c i="19" r="J52"/>
  <c r="BE92"/>
  <c i="20" r="BE93"/>
  <c r="BE104"/>
  <c r="BE109"/>
  <c i="21" r="BE89"/>
  <c i="22" r="E48"/>
  <c r="F55"/>
  <c r="BE101"/>
  <c r="BE109"/>
  <c r="BE116"/>
  <c i="23" r="J80"/>
  <c r="J83"/>
  <c i="24" r="BE97"/>
  <c r="BE101"/>
  <c r="BE104"/>
  <c i="25" r="BE109"/>
  <c i="26" r="J85"/>
  <c r="BE102"/>
  <c r="BE118"/>
  <c r="BE212"/>
  <c r="BE238"/>
  <c i="27" r="E48"/>
  <c r="J86"/>
  <c r="BE120"/>
  <c r="BE127"/>
  <c r="BE129"/>
  <c r="BE133"/>
  <c r="BE135"/>
  <c r="BE216"/>
  <c r="BE218"/>
  <c r="BE219"/>
  <c r="BE233"/>
  <c r="BE238"/>
  <c r="BK222"/>
  <c r="J222"/>
  <c r="J66"/>
  <c i="28" r="BE109"/>
  <c r="BE113"/>
  <c r="BE121"/>
  <c r="BE133"/>
  <c r="BE151"/>
  <c r="BE203"/>
  <c r="BE211"/>
  <c r="BE216"/>
  <c r="BE218"/>
  <c r="BE221"/>
  <c i="29" r="J55"/>
  <c r="BE105"/>
  <c r="BE130"/>
  <c r="BE138"/>
  <c r="BE178"/>
  <c r="BE186"/>
  <c r="BE188"/>
  <c i="30" r="BE115"/>
  <c r="BE177"/>
  <c r="BE193"/>
  <c r="BE199"/>
  <c r="BE247"/>
  <c r="BE259"/>
  <c r="BE261"/>
  <c r="BE262"/>
  <c i="31" r="J85"/>
  <c r="BE94"/>
  <c r="BE109"/>
  <c r="BE154"/>
  <c r="BE162"/>
  <c r="BE175"/>
  <c r="BE181"/>
  <c r="BE185"/>
  <c r="BE187"/>
  <c i="2" r="BE218"/>
  <c r="BE219"/>
  <c r="BE530"/>
  <c i="3" r="E48"/>
  <c r="BE98"/>
  <c i="4" r="BE116"/>
  <c i="5" r="E76"/>
  <c r="F83"/>
  <c r="BE104"/>
  <c r="BE106"/>
  <c i="6" r="F55"/>
  <c r="E76"/>
  <c r="J80"/>
  <c i="7" r="F83"/>
  <c r="BE97"/>
  <c r="BE104"/>
  <c i="8" r="J83"/>
  <c r="BE106"/>
  <c r="BE111"/>
  <c i="9" r="BE89"/>
  <c i="10" r="J52"/>
  <c r="J55"/>
  <c r="BE116"/>
  <c r="BK115"/>
  <c r="J115"/>
  <c r="J66"/>
  <c i="11" r="BE109"/>
  <c r="BE122"/>
  <c r="BE126"/>
  <c r="BE130"/>
  <c r="BE132"/>
  <c r="BE134"/>
  <c r="BE157"/>
  <c r="BE179"/>
  <c r="BE182"/>
  <c r="BE190"/>
  <c r="BE198"/>
  <c r="BE211"/>
  <c r="BK218"/>
  <c r="J218"/>
  <c r="J66"/>
  <c i="12" r="BE94"/>
  <c r="BE98"/>
  <c r="BE130"/>
  <c r="BE135"/>
  <c r="BE161"/>
  <c r="BE165"/>
  <c r="BE172"/>
  <c r="BE174"/>
  <c r="BE177"/>
  <c r="BE229"/>
  <c r="BK228"/>
  <c r="J228"/>
  <c r="J69"/>
  <c i="13" r="J85"/>
  <c r="BE96"/>
  <c r="BE114"/>
  <c r="BE166"/>
  <c r="BE179"/>
  <c r="BE207"/>
  <c r="BE215"/>
  <c r="BE225"/>
  <c r="BE227"/>
  <c i="14" r="J52"/>
  <c r="J83"/>
  <c i="15" r="E76"/>
  <c r="BE90"/>
  <c r="BE111"/>
  <c r="BE114"/>
  <c r="BK115"/>
  <c r="J115"/>
  <c r="J66"/>
  <c i="16" r="BE89"/>
  <c r="BE90"/>
  <c r="BE116"/>
  <c i="17" r="J55"/>
  <c r="F88"/>
  <c r="BE109"/>
  <c r="BE111"/>
  <c r="BE157"/>
  <c r="BE192"/>
  <c r="BE206"/>
  <c r="BE209"/>
  <c r="BE244"/>
  <c i="18" r="BE97"/>
  <c r="BE116"/>
  <c i="19" r="J55"/>
  <c r="F83"/>
  <c i="20" r="F55"/>
  <c r="BE89"/>
  <c r="BE98"/>
  <c r="BE101"/>
  <c i="21" r="BE92"/>
  <c i="22" r="BE92"/>
  <c r="BE97"/>
  <c r="BE106"/>
  <c r="BK100"/>
  <c r="J100"/>
  <c r="J63"/>
  <c i="23" r="BE106"/>
  <c r="BK115"/>
  <c r="J115"/>
  <c r="J66"/>
  <c i="24" r="E76"/>
  <c r="F83"/>
  <c r="BE89"/>
  <c r="BE98"/>
  <c i="25" r="E76"/>
  <c r="BE93"/>
  <c i="26" r="BE129"/>
  <c r="BE131"/>
  <c r="BE160"/>
  <c r="BE173"/>
  <c r="BE186"/>
  <c r="BE207"/>
  <c r="BE210"/>
  <c r="BE231"/>
  <c r="BE233"/>
  <c i="27" r="F55"/>
  <c r="BE101"/>
  <c r="BE122"/>
  <c r="BE155"/>
  <c r="BE162"/>
  <c r="BE187"/>
  <c r="BE195"/>
  <c r="BE223"/>
  <c i="28" r="J52"/>
  <c r="BE111"/>
  <c r="BE149"/>
  <c r="BE187"/>
  <c r="BE189"/>
  <c r="BE195"/>
  <c r="BE204"/>
  <c r="BE215"/>
  <c r="BK217"/>
  <c r="J217"/>
  <c r="J66"/>
  <c i="29" r="F55"/>
  <c r="BE93"/>
  <c r="BE149"/>
  <c r="BE161"/>
  <c r="BE169"/>
  <c r="BE170"/>
  <c r="BE195"/>
  <c i="30" r="E48"/>
  <c r="J55"/>
  <c r="BE96"/>
  <c r="BE152"/>
  <c r="BE157"/>
  <c r="BE165"/>
  <c r="BE192"/>
  <c r="BE203"/>
  <c r="BE239"/>
  <c r="BE254"/>
  <c i="31" r="E48"/>
  <c r="BE125"/>
  <c r="BE149"/>
  <c r="BE151"/>
  <c r="BE158"/>
  <c r="BK232"/>
  <c r="J232"/>
  <c r="J69"/>
  <c i="32" r="E76"/>
  <c r="BE111"/>
  <c r="BE114"/>
  <c i="33" r="J52"/>
  <c r="J83"/>
  <c r="BE101"/>
  <c r="BE109"/>
  <c r="BK115"/>
  <c r="J115"/>
  <c r="J66"/>
  <c i="34" r="E48"/>
  <c r="J55"/>
  <c r="F83"/>
  <c r="BE104"/>
  <c r="BE106"/>
  <c r="BE109"/>
  <c r="BE111"/>
  <c r="BK115"/>
  <c r="J115"/>
  <c r="J66"/>
  <c i="35" r="J52"/>
  <c r="E76"/>
  <c i="36" r="F83"/>
  <c i="37" r="J55"/>
  <c r="BE87"/>
  <c i="38" r="J52"/>
  <c r="BE84"/>
  <c i="39" r="BE101"/>
  <c i="2" r="BE89"/>
  <c r="BE126"/>
  <c r="BE152"/>
  <c r="BE256"/>
  <c r="BE259"/>
  <c r="BE274"/>
  <c r="BE302"/>
  <c r="BE324"/>
  <c r="BE397"/>
  <c r="BE441"/>
  <c r="BE489"/>
  <c r="BK536"/>
  <c r="J536"/>
  <c r="J66"/>
  <c i="3" r="BE92"/>
  <c r="BE116"/>
  <c i="4" r="BE111"/>
  <c r="BK100"/>
  <c r="J100"/>
  <c r="J63"/>
  <c i="5" r="J55"/>
  <c r="BE97"/>
  <c i="6" r="BE98"/>
  <c r="BE101"/>
  <c i="7" r="BE90"/>
  <c r="BE101"/>
  <c i="8" r="E76"/>
  <c r="BK115"/>
  <c r="J115"/>
  <c r="J66"/>
  <c i="9" r="BE93"/>
  <c r="BE101"/>
  <c r="BE104"/>
  <c r="BE111"/>
  <c r="BK100"/>
  <c r="J100"/>
  <c r="J63"/>
  <c i="10" r="BE97"/>
  <c r="BE104"/>
  <c r="BE111"/>
  <c i="11" r="J55"/>
  <c r="F88"/>
  <c r="BE94"/>
  <c r="BE98"/>
  <c r="BE115"/>
  <c r="BE117"/>
  <c r="BE137"/>
  <c r="BE149"/>
  <c r="BE163"/>
  <c r="BE167"/>
  <c r="BE186"/>
  <c r="BE200"/>
  <c r="BE202"/>
  <c r="BE227"/>
  <c r="BE243"/>
  <c i="12" r="E48"/>
  <c r="BE92"/>
  <c r="BE100"/>
  <c r="BE107"/>
  <c r="BE109"/>
  <c r="BE147"/>
  <c r="BE202"/>
  <c i="13" r="BE94"/>
  <c r="BE102"/>
  <c r="BE111"/>
  <c r="BE171"/>
  <c r="BE185"/>
  <c r="BE197"/>
  <c r="BE201"/>
  <c r="BE210"/>
  <c i="14" r="F83"/>
  <c r="BE93"/>
  <c r="BE101"/>
  <c i="15" r="J55"/>
  <c r="F83"/>
  <c r="BE93"/>
  <c i="16" r="J80"/>
  <c r="BE104"/>
  <c r="BE106"/>
  <c r="BK100"/>
  <c r="J100"/>
  <c r="J63"/>
  <c i="17" r="BE102"/>
  <c r="BE152"/>
  <c r="BE167"/>
  <c r="BE179"/>
  <c r="BE180"/>
  <c r="BE181"/>
  <c r="BE194"/>
  <c r="BE205"/>
  <c r="BE213"/>
  <c r="BE219"/>
  <c r="BE229"/>
  <c r="BE246"/>
  <c i="18" r="BE93"/>
  <c r="BE98"/>
  <c r="BE101"/>
  <c r="BE104"/>
  <c r="BK100"/>
  <c r="J100"/>
  <c r="J63"/>
  <c r="BK115"/>
  <c r="J115"/>
  <c r="J66"/>
  <c i="19" r="BK100"/>
  <c r="J100"/>
  <c r="J63"/>
  <c r="BK115"/>
  <c r="J115"/>
  <c r="J66"/>
  <c i="20" r="E76"/>
  <c r="BE114"/>
  <c i="21" r="BE116"/>
  <c r="BK115"/>
  <c r="J115"/>
  <c r="J66"/>
  <c i="22" r="J83"/>
  <c r="BE93"/>
  <c r="BE98"/>
  <c i="23" r="BE109"/>
  <c r="BE114"/>
  <c i="24" r="BK100"/>
  <c r="J100"/>
  <c r="J63"/>
  <c i="26" r="F55"/>
  <c r="BE109"/>
  <c r="BE121"/>
  <c r="BE156"/>
  <c r="BE158"/>
  <c r="BE168"/>
  <c r="BE178"/>
  <c r="BE180"/>
  <c r="BE204"/>
  <c r="BE216"/>
  <c r="BE217"/>
  <c r="BE221"/>
  <c r="BE243"/>
  <c r="BE246"/>
  <c i="27" r="BE152"/>
  <c r="BE153"/>
  <c r="BE172"/>
  <c r="BE182"/>
  <c r="BE189"/>
  <c r="BE197"/>
  <c r="BE208"/>
  <c r="BE226"/>
  <c r="BE250"/>
  <c i="28" r="BE96"/>
  <c r="BE98"/>
  <c r="BE125"/>
  <c r="BE129"/>
  <c r="BE131"/>
  <c r="BE138"/>
  <c r="BE173"/>
  <c r="BE175"/>
  <c r="BE193"/>
  <c r="BE199"/>
  <c r="BE201"/>
  <c r="BE207"/>
  <c r="BE223"/>
  <c r="BE226"/>
  <c r="BK232"/>
  <c r="J232"/>
  <c r="J69"/>
  <c i="29" r="BE101"/>
  <c r="BE103"/>
  <c r="BE118"/>
  <c r="BE135"/>
  <c r="BE157"/>
  <c r="BE176"/>
  <c r="BE181"/>
  <c r="BE183"/>
  <c r="BK187"/>
  <c r="J187"/>
  <c r="J68"/>
  <c i="30" r="F55"/>
  <c r="BE94"/>
  <c r="BE123"/>
  <c r="BE142"/>
  <c r="BE160"/>
  <c r="BE163"/>
  <c r="BE173"/>
  <c r="BE231"/>
  <c r="BE235"/>
  <c r="BK253"/>
  <c r="J253"/>
  <c r="J69"/>
  <c i="31" r="F88"/>
  <c r="BE98"/>
  <c r="BE160"/>
  <c r="BE171"/>
  <c r="BE211"/>
  <c r="BE241"/>
  <c r="BK217"/>
  <c r="J217"/>
  <c r="J66"/>
  <c i="32" r="BE106"/>
  <c i="33" r="BE89"/>
  <c r="BE106"/>
  <c r="BE116"/>
  <c i="34" r="J52"/>
  <c r="BE116"/>
  <c i="35" r="F55"/>
  <c i="36" r="BK100"/>
  <c r="J100"/>
  <c r="J63"/>
  <c i="37" r="E48"/>
  <c r="F79"/>
  <c i="38" r="E71"/>
  <c i="39" r="E48"/>
  <c r="J55"/>
  <c i="2" r="BE206"/>
  <c r="BE370"/>
  <c r="BE421"/>
  <c i="3" r="J52"/>
  <c r="BE89"/>
  <c r="BE90"/>
  <c r="BE104"/>
  <c r="BE106"/>
  <c r="BK100"/>
  <c r="J100"/>
  <c r="J63"/>
  <c i="4" r="E48"/>
  <c r="J52"/>
  <c r="J55"/>
  <c r="BE97"/>
  <c r="BE98"/>
  <c r="BE101"/>
  <c r="BE104"/>
  <c r="BE106"/>
  <c r="BE114"/>
  <c i="5" r="BE98"/>
  <c r="BE101"/>
  <c i="6" r="BK115"/>
  <c r="J115"/>
  <c r="J66"/>
  <c i="7" r="J52"/>
  <c r="J83"/>
  <c r="BE92"/>
  <c i="8" r="BE89"/>
  <c r="BE90"/>
  <c r="BE92"/>
  <c r="BE93"/>
  <c r="BE116"/>
  <c i="9" r="J80"/>
  <c r="BE90"/>
  <c i="10" r="BE93"/>
  <c r="BE98"/>
  <c r="BE106"/>
  <c r="BE109"/>
  <c i="11" r="BE152"/>
  <c r="BE169"/>
  <c r="BE172"/>
  <c r="BE217"/>
  <c r="BE219"/>
  <c i="12" r="BE113"/>
  <c r="BE115"/>
  <c r="BE117"/>
  <c r="BE120"/>
  <c r="BE122"/>
  <c r="BE124"/>
  <c r="BE128"/>
  <c r="BE150"/>
  <c r="BE178"/>
  <c r="BE190"/>
  <c r="BE194"/>
  <c r="BE196"/>
  <c r="BE214"/>
  <c r="BK213"/>
  <c r="J213"/>
  <c r="J66"/>
  <c i="13" r="J88"/>
  <c r="BE100"/>
  <c r="BE141"/>
  <c r="BE158"/>
  <c r="BE181"/>
  <c r="BE183"/>
  <c r="BE187"/>
  <c i="14" r="BE98"/>
  <c r="BE116"/>
  <c r="BK100"/>
  <c r="J100"/>
  <c r="J63"/>
  <c i="16" r="J55"/>
  <c r="F83"/>
  <c r="BE101"/>
  <c i="17" r="BE115"/>
  <c r="BE130"/>
  <c r="BE132"/>
  <c r="BE134"/>
  <c r="BE144"/>
  <c r="BE155"/>
  <c r="BE184"/>
  <c r="BE186"/>
  <c i="18" r="BE92"/>
  <c i="19" r="BE89"/>
  <c r="BE90"/>
  <c i="20" r="J52"/>
  <c i="21" r="BE111"/>
  <c i="22" r="J52"/>
  <c r="BE104"/>
  <c r="BE114"/>
  <c i="24" r="J80"/>
  <c r="BE93"/>
  <c r="BE111"/>
  <c i="25" r="BE89"/>
  <c r="BE106"/>
  <c r="BE116"/>
  <c i="26" r="BE94"/>
  <c r="BE184"/>
  <c r="BE188"/>
  <c r="BE206"/>
  <c r="BE219"/>
  <c r="BE228"/>
  <c r="BK237"/>
  <c r="J237"/>
  <c r="J69"/>
  <c i="27" r="BE103"/>
  <c r="BE110"/>
  <c r="BE112"/>
  <c r="BE125"/>
  <c r="BE160"/>
  <c r="BE205"/>
  <c r="BE220"/>
  <c r="BE221"/>
  <c r="BE246"/>
  <c r="BE248"/>
  <c i="28" r="E48"/>
  <c r="F88"/>
  <c r="BE148"/>
  <c r="BE154"/>
  <c r="BE166"/>
  <c r="BE168"/>
  <c r="BE179"/>
  <c r="BE183"/>
  <c r="BE185"/>
  <c r="BE214"/>
  <c r="BE231"/>
  <c i="29" r="E80"/>
  <c r="BE110"/>
  <c r="BE120"/>
  <c r="BE136"/>
  <c r="BE141"/>
  <c r="BE143"/>
  <c r="BE150"/>
  <c r="BE151"/>
  <c r="BE196"/>
  <c r="BK172"/>
  <c r="J172"/>
  <c r="J65"/>
  <c i="30" r="BE117"/>
  <c r="BE134"/>
  <c r="BE185"/>
  <c r="BE190"/>
  <c r="BE201"/>
  <c r="BE207"/>
  <c r="BE211"/>
  <c r="BE227"/>
  <c r="BE232"/>
  <c r="BE234"/>
  <c r="BE244"/>
  <c r="BE249"/>
  <c r="BE252"/>
  <c r="BK238"/>
  <c r="J238"/>
  <c r="J66"/>
  <c i="31" r="BE111"/>
  <c r="BE133"/>
  <c r="BE148"/>
  <c r="BE156"/>
  <c r="BE173"/>
  <c r="BE223"/>
  <c r="BE233"/>
  <c i="32" r="BE89"/>
  <c r="BE90"/>
  <c r="BE92"/>
  <c r="BK115"/>
  <c r="J115"/>
  <c r="J66"/>
  <c i="33" r="E76"/>
  <c r="BE97"/>
  <c i="34" r="BE93"/>
  <c i="35" r="BE104"/>
  <c r="BE106"/>
  <c r="BE109"/>
  <c r="BE116"/>
  <c i="36" r="J52"/>
  <c r="BE101"/>
  <c i="38" r="F55"/>
  <c i="39" r="BE93"/>
  <c r="BE98"/>
  <c r="BK95"/>
  <c r="J95"/>
  <c r="J62"/>
  <c i="2" r="F83"/>
  <c r="BE252"/>
  <c r="BE329"/>
  <c r="BE371"/>
  <c i="3" r="BE109"/>
  <c i="4" r="BE109"/>
  <c i="5" r="BE114"/>
  <c i="6" r="BE116"/>
  <c r="BK100"/>
  <c r="J100"/>
  <c r="J63"/>
  <c i="7" r="BE93"/>
  <c r="BE109"/>
  <c r="BK115"/>
  <c r="J115"/>
  <c r="J66"/>
  <c i="8" r="J52"/>
  <c i="9" r="F55"/>
  <c r="BE114"/>
  <c i="11" r="J52"/>
  <c r="BE119"/>
  <c r="BE124"/>
  <c r="BE192"/>
  <c i="12" r="BE182"/>
  <c r="BE217"/>
  <c r="BE224"/>
  <c i="13" r="BE109"/>
  <c r="BE173"/>
  <c r="BE176"/>
  <c r="BE199"/>
  <c r="BE200"/>
  <c r="BE204"/>
  <c r="BE217"/>
  <c r="BE237"/>
  <c r="BE240"/>
  <c i="16" r="BE93"/>
  <c i="17" r="E81"/>
  <c r="BE149"/>
  <c r="BE163"/>
  <c r="BE176"/>
  <c r="BE190"/>
  <c r="BE204"/>
  <c r="BE210"/>
  <c r="BE216"/>
  <c r="BE232"/>
  <c i="18" r="J55"/>
  <c i="19" r="BE93"/>
  <c r="BE109"/>
  <c r="BE111"/>
  <c i="20" r="BE111"/>
  <c r="BK100"/>
  <c r="J100"/>
  <c r="J63"/>
  <c i="21" r="E48"/>
  <c r="BE98"/>
  <c r="BE101"/>
  <c r="BE109"/>
  <c i="23" r="F55"/>
  <c r="BE90"/>
  <c r="BE92"/>
  <c r="BE97"/>
  <c r="BK100"/>
  <c r="J100"/>
  <c r="J63"/>
  <c i="24" r="BE90"/>
  <c r="BE114"/>
  <c i="25" r="J52"/>
  <c r="BE92"/>
  <c i="26" r="BE111"/>
  <c r="BE113"/>
  <c r="BE116"/>
  <c r="BE123"/>
  <c r="BE133"/>
  <c r="BE138"/>
  <c r="BE162"/>
  <c r="BE175"/>
  <c r="BE196"/>
  <c r="BE220"/>
  <c i="27" r="BK242"/>
  <c r="J242"/>
  <c r="J71"/>
  <c i="28" r="BE123"/>
  <c r="BE162"/>
  <c r="BE240"/>
  <c i="29" r="J84"/>
  <c r="BE97"/>
  <c r="BE108"/>
  <c r="BE148"/>
  <c r="BE153"/>
  <c r="BE162"/>
  <c r="BE166"/>
  <c r="BE193"/>
  <c i="30" r="BE140"/>
  <c r="BE145"/>
  <c r="BE181"/>
  <c r="BE183"/>
  <c r="BE195"/>
  <c r="BE205"/>
  <c r="BE209"/>
  <c r="BE237"/>
  <c i="31" r="J55"/>
  <c r="BE96"/>
  <c r="BE100"/>
  <c r="BE102"/>
  <c r="BE116"/>
  <c r="BE123"/>
  <c r="BE131"/>
  <c r="BE143"/>
  <c r="BE166"/>
  <c r="BE183"/>
  <c r="BE195"/>
  <c r="BE199"/>
  <c r="BE203"/>
  <c r="BE204"/>
  <c r="BE207"/>
  <c r="BE212"/>
  <c r="BE226"/>
  <c r="BE228"/>
  <c r="BE231"/>
  <c i="32" r="J80"/>
  <c r="BE101"/>
  <c r="BK100"/>
  <c r="J100"/>
  <c r="J63"/>
  <c i="33" r="BE111"/>
  <c r="BE114"/>
  <c i="35" r="BE101"/>
  <c i="36" r="BE104"/>
  <c r="BK115"/>
  <c r="J115"/>
  <c r="J66"/>
  <c i="38" r="BE88"/>
  <c i="39" r="J52"/>
  <c r="BE91"/>
  <c r="BK97"/>
  <c r="J97"/>
  <c r="J63"/>
  <c i="2" r="BE101"/>
  <c r="BE222"/>
  <c r="BE333"/>
  <c r="BE335"/>
  <c r="BE368"/>
  <c r="BE512"/>
  <c i="5" r="BE89"/>
  <c r="BE90"/>
  <c r="BE116"/>
  <c r="BK100"/>
  <c r="J100"/>
  <c r="J63"/>
  <c i="6" r="BE92"/>
  <c r="BE97"/>
  <c r="BE111"/>
  <c r="BE114"/>
  <c i="9" r="BE92"/>
  <c i="10" r="BE101"/>
  <c r="BK100"/>
  <c r="J100"/>
  <c r="J63"/>
  <c i="11" r="BE102"/>
  <c r="BE111"/>
  <c r="BE139"/>
  <c r="BE144"/>
  <c r="BE150"/>
  <c r="BE174"/>
  <c r="BE176"/>
  <c r="BE188"/>
  <c r="BE203"/>
  <c r="BE214"/>
  <c r="BE215"/>
  <c r="BE216"/>
  <c r="BE232"/>
  <c r="BE234"/>
  <c r="BE239"/>
  <c r="BE241"/>
  <c i="12" r="BE132"/>
  <c r="BE148"/>
  <c r="BE155"/>
  <c r="BE157"/>
  <c r="BE159"/>
  <c r="BE167"/>
  <c r="BE180"/>
  <c r="BE188"/>
  <c r="BE206"/>
  <c r="BE212"/>
  <c r="BE219"/>
  <c i="13" r="F88"/>
  <c r="BE146"/>
  <c r="BE147"/>
  <c r="BE149"/>
  <c r="BE193"/>
  <c r="BE195"/>
  <c r="BE211"/>
  <c r="BE213"/>
  <c r="BE230"/>
  <c r="BE232"/>
  <c r="BK216"/>
  <c r="J216"/>
  <c r="J66"/>
  <c i="14" r="BE109"/>
  <c r="BE114"/>
  <c i="15" r="BE89"/>
  <c r="BE92"/>
  <c i="17" r="BE94"/>
  <c r="BE100"/>
  <c r="BE137"/>
  <c r="BE150"/>
  <c r="BE174"/>
  <c r="BE198"/>
  <c r="BE200"/>
  <c r="BE202"/>
  <c r="BE222"/>
  <c r="BE247"/>
  <c i="18" r="BE106"/>
  <c r="BE114"/>
  <c i="19" r="BE116"/>
  <c i="20" r="BE92"/>
  <c r="BE106"/>
  <c i="21" r="J80"/>
  <c r="BE90"/>
  <c r="BE97"/>
  <c r="BE104"/>
  <c r="BE106"/>
  <c r="BE114"/>
  <c i="22" r="BE89"/>
  <c r="BE90"/>
  <c r="BE111"/>
  <c r="BK115"/>
  <c r="J115"/>
  <c r="J66"/>
  <c i="23" r="BE98"/>
  <c r="BE101"/>
  <c r="BE104"/>
  <c r="BE116"/>
  <c i="24" r="BE116"/>
  <c r="BK115"/>
  <c r="J115"/>
  <c r="J66"/>
  <c i="25" r="BE104"/>
  <c r="BE111"/>
  <c r="BE114"/>
  <c i="26" r="BE166"/>
  <c r="BE171"/>
  <c r="BE192"/>
  <c r="BE194"/>
  <c i="27" r="BE114"/>
  <c r="BE158"/>
  <c r="BE164"/>
  <c r="BE175"/>
  <c r="BE207"/>
  <c r="BE228"/>
  <c r="BE231"/>
  <c r="BE243"/>
  <c r="BE249"/>
  <c i="28" r="BE94"/>
  <c r="BE100"/>
  <c r="BE118"/>
  <c r="BE178"/>
  <c r="BE212"/>
  <c i="29" r="BE95"/>
  <c r="BE123"/>
  <c r="BE167"/>
  <c r="BE171"/>
  <c r="BE173"/>
  <c i="30" r="BE98"/>
  <c r="BE106"/>
  <c r="BE113"/>
  <c r="BE119"/>
  <c r="BE127"/>
  <c r="BE132"/>
  <c r="BE169"/>
  <c r="BE188"/>
  <c r="BE226"/>
  <c r="BE242"/>
  <c i="31" r="BE129"/>
  <c r="BE136"/>
  <c r="BE138"/>
  <c r="BE168"/>
  <c r="BE189"/>
  <c r="BE191"/>
  <c r="BE193"/>
  <c r="BE201"/>
  <c i="32" r="BE93"/>
  <c r="BE104"/>
  <c i="33" r="BE90"/>
  <c r="BE93"/>
  <c i="34" r="BE92"/>
  <c r="BE114"/>
  <c i="35" r="BE89"/>
  <c r="BE97"/>
  <c r="BE98"/>
  <c r="BE111"/>
  <c r="BK115"/>
  <c r="J115"/>
  <c r="J66"/>
  <c i="36" r="E76"/>
  <c r="BE116"/>
  <c i="37" r="BE90"/>
  <c i="38" r="J55"/>
  <c r="BE86"/>
  <c i="39" r="F55"/>
  <c r="BE89"/>
  <c r="BE94"/>
  <c r="BE96"/>
  <c i="2" r="BE177"/>
  <c r="BE202"/>
  <c r="BE254"/>
  <c r="BE257"/>
  <c r="BE258"/>
  <c r="BE272"/>
  <c r="BE409"/>
  <c r="BE531"/>
  <c i="3" r="BE93"/>
  <c r="BE97"/>
  <c r="BE114"/>
  <c i="4" r="BE93"/>
  <c r="BK115"/>
  <c r="J115"/>
  <c r="J66"/>
  <c i="5" r="BE109"/>
  <c r="BK115"/>
  <c r="J115"/>
  <c r="J66"/>
  <c i="6" r="BE89"/>
  <c r="BE90"/>
  <c r="BE106"/>
  <c i="8" r="BE98"/>
  <c r="BE101"/>
  <c i="9" r="BE97"/>
  <c r="BE98"/>
  <c i="10" r="BE90"/>
  <c r="BE92"/>
  <c i="11" r="BE96"/>
  <c r="BE155"/>
  <c r="BE207"/>
  <c r="BE212"/>
  <c r="BE229"/>
  <c i="12" r="BE137"/>
  <c r="BE170"/>
  <c r="BE186"/>
  <c r="BE198"/>
  <c r="BE199"/>
  <c r="BE207"/>
  <c i="13" r="BE98"/>
  <c r="BE121"/>
  <c r="BE123"/>
  <c r="BE127"/>
  <c r="BE129"/>
  <c r="BE131"/>
  <c r="BE134"/>
  <c r="BE136"/>
  <c r="BE152"/>
  <c r="BE154"/>
  <c r="BE177"/>
  <c r="BE189"/>
  <c r="BK231"/>
  <c r="J231"/>
  <c r="J69"/>
  <c i="14" r="E48"/>
  <c r="BE106"/>
  <c r="BK115"/>
  <c r="J115"/>
  <c r="J66"/>
  <c i="15" r="BE97"/>
  <c r="BE101"/>
  <c r="BE116"/>
  <c i="16" r="BE111"/>
  <c i="17" r="BE117"/>
  <c r="BE119"/>
  <c r="BE126"/>
  <c r="BE159"/>
  <c r="BE169"/>
  <c r="BE172"/>
  <c i="18" r="BE90"/>
  <c r="BE111"/>
  <c i="19" r="BE97"/>
  <c r="BE104"/>
  <c r="BE106"/>
  <c i="20" r="BE116"/>
  <c i="21" r="BE93"/>
  <c r="BK100"/>
  <c r="J100"/>
  <c r="J63"/>
  <c i="23" r="BE93"/>
  <c r="BE111"/>
  <c i="24" r="BE92"/>
  <c r="BE109"/>
  <c i="25" r="BE90"/>
  <c r="BE97"/>
  <c r="BE98"/>
  <c r="BE101"/>
  <c r="BK100"/>
  <c r="J100"/>
  <c r="J63"/>
  <c r="BK115"/>
  <c r="J115"/>
  <c r="J66"/>
  <c i="26" r="BE149"/>
  <c r="BE181"/>
  <c r="BE182"/>
  <c r="BE198"/>
  <c r="BE202"/>
  <c r="BE223"/>
  <c r="BE226"/>
  <c r="BE236"/>
  <c r="BE245"/>
  <c i="27" r="BE95"/>
  <c r="BE97"/>
  <c r="BE99"/>
  <c r="BE166"/>
  <c r="BE177"/>
  <c r="BE179"/>
  <c r="BE183"/>
  <c r="BE185"/>
  <c r="BE199"/>
  <c r="BE203"/>
  <c r="BE211"/>
  <c r="BE215"/>
  <c i="28" r="BE102"/>
  <c r="BE143"/>
  <c r="BE156"/>
  <c r="BE158"/>
  <c r="BE181"/>
  <c r="BE241"/>
  <c i="29" r="BE112"/>
  <c r="BE116"/>
  <c r="BE145"/>
  <c r="BE158"/>
  <c i="30" r="BE102"/>
  <c r="BE138"/>
  <c r="BE158"/>
  <c r="BE197"/>
  <c r="BE220"/>
  <c r="BE224"/>
  <c r="BE236"/>
  <c i="31" r="BE121"/>
  <c r="BE221"/>
  <c i="32" r="BE97"/>
  <c r="BE98"/>
  <c i="33" r="BE98"/>
  <c r="BE104"/>
  <c i="35" r="BE114"/>
  <c i="36" r="BE89"/>
  <c r="BE97"/>
  <c r="BE98"/>
  <c r="BE106"/>
  <c i="39" r="BE87"/>
  <c r="BE102"/>
  <c i="1" r="BB92"/>
  <c i="29" r="F37"/>
  <c i="1" r="BD82"/>
  <c i="9" r="J34"/>
  <c i="1" r="AW62"/>
  <c i="23" r="F35"/>
  <c i="1" r="BB76"/>
  <c i="21" r="F36"/>
  <c i="1" r="BC74"/>
  <c i="13" r="F37"/>
  <c i="1" r="BD66"/>
  <c i="22" r="J34"/>
  <c i="1" r="AW75"/>
  <c i="7" r="F35"/>
  <c i="1" r="BB60"/>
  <c i="19" r="F34"/>
  <c i="1" r="BA72"/>
  <c i="10" r="F35"/>
  <c i="1" r="BB63"/>
  <c i="7" r="F34"/>
  <c i="1" r="BA60"/>
  <c i="34" r="F37"/>
  <c i="1" r="BD87"/>
  <c i="20" r="J34"/>
  <c i="1" r="AW73"/>
  <c i="7" r="F36"/>
  <c i="1" r="BC60"/>
  <c i="24" r="F35"/>
  <c i="1" r="BB77"/>
  <c i="33" r="F37"/>
  <c i="1" r="BD86"/>
  <c i="7" r="F37"/>
  <c i="1" r="BD60"/>
  <c i="6" r="F34"/>
  <c i="1" r="BA59"/>
  <c i="6" r="F36"/>
  <c i="1" r="BC59"/>
  <c i="35" r="F37"/>
  <c i="1" r="BD88"/>
  <c i="39" r="F37"/>
  <c i="1" r="BD92"/>
  <c i="11" r="J34"/>
  <c i="1" r="AW64"/>
  <c i="11" r="F36"/>
  <c i="1" r="BC64"/>
  <c i="3" r="J34"/>
  <c i="1" r="AW56"/>
  <c i="24" r="J34"/>
  <c i="1" r="AW77"/>
  <c i="21" r="J34"/>
  <c i="1" r="AW74"/>
  <c i="25" r="F35"/>
  <c i="1" r="BB78"/>
  <c i="17" r="F35"/>
  <c i="1" r="BB70"/>
  <c i="22" r="F36"/>
  <c i="1" r="BC75"/>
  <c i="2" r="F37"/>
  <c i="1" r="BD55"/>
  <c i="27" r="F36"/>
  <c i="1" r="BC80"/>
  <c i="8" r="F35"/>
  <c i="1" r="BB61"/>
  <c i="25" r="F37"/>
  <c i="1" r="BD78"/>
  <c i="28" r="F36"/>
  <c i="1" r="BC81"/>
  <c i="31" r="F36"/>
  <c i="1" r="BC84"/>
  <c i="9" r="F35"/>
  <c i="1" r="BB62"/>
  <c i="24" r="F34"/>
  <c i="1" r="BA77"/>
  <c i="13" r="F34"/>
  <c i="1" r="BA66"/>
  <c i="38" r="F37"/>
  <c i="1" r="BD91"/>
  <c i="12" r="F36"/>
  <c i="1" r="BC65"/>
  <c i="18" r="F37"/>
  <c i="1" r="BD71"/>
  <c i="33" r="F35"/>
  <c i="1" r="BB86"/>
  <c i="6" r="J34"/>
  <c i="1" r="AW59"/>
  <c i="9" r="F36"/>
  <c i="1" r="BC62"/>
  <c i="21" r="F35"/>
  <c i="1" r="BB74"/>
  <c i="17" r="F36"/>
  <c i="1" r="BC70"/>
  <c i="32" r="J34"/>
  <c i="1" r="AW85"/>
  <c i="6" r="F35"/>
  <c i="1" r="BB59"/>
  <c i="3" r="F36"/>
  <c i="1" r="BC56"/>
  <c i="27" r="F37"/>
  <c i="1" r="BD80"/>
  <c i="36" r="F36"/>
  <c i="1" r="BC89"/>
  <c i="13" r="F36"/>
  <c i="1" r="BC66"/>
  <c i="11" r="F34"/>
  <c i="1" r="BA64"/>
  <c i="22" r="F34"/>
  <c i="1" r="BA75"/>
  <c i="33" r="F34"/>
  <c i="1" r="BA86"/>
  <c i="4" r="F36"/>
  <c i="1" r="BC57"/>
  <c i="15" r="F36"/>
  <c i="1" r="BC68"/>
  <c i="11" r="F37"/>
  <c i="1" r="BD64"/>
  <c i="28" r="F34"/>
  <c i="1" r="BA81"/>
  <c i="35" r="J34"/>
  <c i="1" r="AW88"/>
  <c i="14" r="F34"/>
  <c i="1" r="BA67"/>
  <c i="30" r="F37"/>
  <c i="1" r="BD83"/>
  <c i="16" r="F34"/>
  <c i="1" r="BA69"/>
  <c i="28" r="J34"/>
  <c i="1" r="AW81"/>
  <c i="35" r="F36"/>
  <c i="1" r="BC88"/>
  <c i="37" r="F37"/>
  <c i="1" r="BD90"/>
  <c i="17" r="F37"/>
  <c i="1" r="BD70"/>
  <c i="20" r="F35"/>
  <c i="1" r="BB73"/>
  <c i="34" r="F35"/>
  <c i="1" r="BB87"/>
  <c i="21" r="F37"/>
  <c i="1" r="BD74"/>
  <c i="19" r="F35"/>
  <c i="1" r="BB72"/>
  <c i="25" r="F36"/>
  <c i="1" r="BC78"/>
  <c i="39" r="F36"/>
  <c i="1" r="BC92"/>
  <c i="3" r="F37"/>
  <c i="1" r="BD56"/>
  <c i="34" r="J34"/>
  <c i="1" r="AW87"/>
  <c i="12" r="F37"/>
  <c i="1" r="BD65"/>
  <c i="37" r="F34"/>
  <c i="1" r="BA90"/>
  <c i="23" r="J34"/>
  <c i="1" r="AW76"/>
  <c i="30" r="F34"/>
  <c i="1" r="BA83"/>
  <c i="27" r="F34"/>
  <c i="1" r="BA80"/>
  <c i="12" r="F34"/>
  <c i="1" r="BA65"/>
  <c i="20" r="F36"/>
  <c i="1" r="BC73"/>
  <c i="22" r="F37"/>
  <c i="1" r="BD75"/>
  <c i="19" r="F36"/>
  <c i="1" r="BC72"/>
  <c i="37" r="F36"/>
  <c i="1" r="BC90"/>
  <c i="9" r="F34"/>
  <c i="1" r="BA62"/>
  <c i="13" r="F35"/>
  <c i="1" r="BB66"/>
  <c i="29" r="F36"/>
  <c i="1" r="BC82"/>
  <c i="5" r="F36"/>
  <c i="1" r="BC58"/>
  <c i="38" r="F34"/>
  <c i="1" r="BA91"/>
  <c i="35" r="F35"/>
  <c i="1" r="BB88"/>
  <c i="31" r="F37"/>
  <c i="1" r="BD84"/>
  <c i="2" r="F34"/>
  <c i="1" r="BA55"/>
  <c i="10" r="F36"/>
  <c i="1" r="BC63"/>
  <c i="32" r="F36"/>
  <c i="1" r="BC85"/>
  <c i="28" r="F35"/>
  <c i="1" r="BB81"/>
  <c i="17" r="J34"/>
  <c i="1" r="AW70"/>
  <c i="39" r="J34"/>
  <c i="1" r="AW92"/>
  <c i="10" r="F34"/>
  <c i="1" r="BA63"/>
  <c i="37" r="F35"/>
  <c i="1" r="BB90"/>
  <c i="38" r="F36"/>
  <c i="1" r="BC91"/>
  <c i="16" r="F36"/>
  <c i="1" r="BC69"/>
  <c i="10" r="F37"/>
  <c i="1" r="BD63"/>
  <c i="37" r="J34"/>
  <c i="1" r="AW90"/>
  <c i="26" r="F36"/>
  <c i="1" r="BC79"/>
  <c i="15" r="J34"/>
  <c i="1" r="AW68"/>
  <c i="26" r="F37"/>
  <c i="1" r="BD79"/>
  <c i="30" r="F36"/>
  <c i="1" r="BC83"/>
  <c i="33" r="J34"/>
  <c i="1" r="AW86"/>
  <c i="19" r="J34"/>
  <c i="1" r="AW72"/>
  <c i="26" r="F34"/>
  <c i="1" r="BA79"/>
  <c i="36" r="F37"/>
  <c i="1" r="BD89"/>
  <c i="27" r="J34"/>
  <c i="1" r="AW80"/>
  <c i="35" r="F34"/>
  <c i="1" r="BA88"/>
  <c i="4" r="F34"/>
  <c i="1" r="BA57"/>
  <c i="38" r="J34"/>
  <c i="1" r="AW91"/>
  <c i="2" r="J34"/>
  <c i="1" r="AW55"/>
  <c i="5" r="F34"/>
  <c i="1" r="BA58"/>
  <c i="31" r="F34"/>
  <c i="1" r="BA84"/>
  <c i="27" r="F35"/>
  <c i="1" r="BB80"/>
  <c i="16" r="J34"/>
  <c i="1" r="AW69"/>
  <c i="20" r="F34"/>
  <c i="1" r="BA73"/>
  <c i="15" r="F35"/>
  <c i="1" r="BB68"/>
  <c i="30" r="F35"/>
  <c i="1" r="BB83"/>
  <c i="11" r="F35"/>
  <c i="1" r="BB64"/>
  <c i="28" r="F37"/>
  <c i="1" r="BD81"/>
  <c i="36" r="J34"/>
  <c i="1" r="AW89"/>
  <c i="24" r="F36"/>
  <c i="1" r="BC77"/>
  <c i="30" r="J34"/>
  <c i="1" r="AW83"/>
  <c i="32" r="F37"/>
  <c i="1" r="BD85"/>
  <c i="2" r="F36"/>
  <c i="1" r="BC55"/>
  <c i="21" r="F34"/>
  <c i="1" r="BA74"/>
  <c i="24" r="F37"/>
  <c i="1" r="BD77"/>
  <c i="25" r="J34"/>
  <c i="1" r="AW78"/>
  <c i="23" r="F37"/>
  <c i="1" r="BD76"/>
  <c i="29" r="F34"/>
  <c i="1" r="BA82"/>
  <c i="14" r="F36"/>
  <c i="1" r="BC67"/>
  <c i="31" r="F35"/>
  <c i="1" r="BB84"/>
  <c i="23" r="F34"/>
  <c i="1" r="BA76"/>
  <c i="3" r="F34"/>
  <c i="1" r="BA56"/>
  <c i="5" r="J34"/>
  <c i="1" r="AW58"/>
  <c i="8" r="F34"/>
  <c i="1" r="BA61"/>
  <c i="18" r="F36"/>
  <c i="1" r="BC71"/>
  <c i="34" r="F34"/>
  <c i="1" r="BA87"/>
  <c i="4" r="J34"/>
  <c i="1" r="AW57"/>
  <c i="16" r="F35"/>
  <c i="1" r="BB69"/>
  <c i="15" r="F34"/>
  <c i="1" r="BA68"/>
  <c i="25" r="F34"/>
  <c i="1" r="BA78"/>
  <c i="20" r="F37"/>
  <c i="1" r="BD73"/>
  <c i="15" r="F37"/>
  <c i="1" r="BD68"/>
  <c i="38" r="F35"/>
  <c i="1" r="BB91"/>
  <c i="33" r="F36"/>
  <c i="1" r="BC86"/>
  <c i="26" r="J34"/>
  <c i="1" r="AW79"/>
  <c i="29" r="F35"/>
  <c i="1" r="BB82"/>
  <c i="13" r="J34"/>
  <c i="1" r="AW66"/>
  <c i="29" r="J34"/>
  <c i="1" r="AW82"/>
  <c i="8" r="F37"/>
  <c i="1" r="BD61"/>
  <c i="7" r="J34"/>
  <c i="1" r="AW60"/>
  <c i="12" r="J34"/>
  <c i="1" r="AW65"/>
  <c i="22" r="F35"/>
  <c i="1" r="BB75"/>
  <c i="5" r="F35"/>
  <c i="1" r="BB58"/>
  <c i="32" r="F34"/>
  <c i="1" r="BA85"/>
  <c i="36" r="F35"/>
  <c i="1" r="BB89"/>
  <c i="39" r="F34"/>
  <c i="1" r="BA92"/>
  <c i="18" r="F34"/>
  <c i="1" r="BA71"/>
  <c i="9" r="F37"/>
  <c i="1" r="BD62"/>
  <c i="26" r="F35"/>
  <c i="1" r="BB79"/>
  <c i="8" r="F36"/>
  <c i="1" r="BC61"/>
  <c i="14" r="F35"/>
  <c i="1" r="BB67"/>
  <c i="36" r="F34"/>
  <c i="1" r="BA89"/>
  <c i="34" r="F36"/>
  <c i="1" r="BC87"/>
  <c i="17" r="F34"/>
  <c i="1" r="BA70"/>
  <c i="14" r="F37"/>
  <c i="1" r="BD67"/>
  <c i="4" r="F35"/>
  <c i="1" r="BB57"/>
  <c i="14" r="J34"/>
  <c i="1" r="AW67"/>
  <c i="2" r="F35"/>
  <c i="1" r="BB55"/>
  <c i="6" r="F37"/>
  <c i="1" r="BD59"/>
  <c i="10" r="J34"/>
  <c i="1" r="AW63"/>
  <c i="23" r="F36"/>
  <c i="1" r="BC76"/>
  <c i="19" r="F37"/>
  <c i="1" r="BD72"/>
  <c i="12" r="F35"/>
  <c i="1" r="BB65"/>
  <c i="18" r="J34"/>
  <c i="1" r="AW71"/>
  <c i="32" r="F35"/>
  <c i="1" r="BB85"/>
  <c i="31" r="J34"/>
  <c i="1" r="AW84"/>
  <c i="5" r="F37"/>
  <c i="1" r="BD58"/>
  <c i="4" r="F37"/>
  <c i="1" r="BD57"/>
  <c i="16" r="F37"/>
  <c i="1" r="BD69"/>
  <c i="8" r="J34"/>
  <c i="1" r="AW61"/>
  <c i="18" r="F35"/>
  <c i="1" r="BB71"/>
  <c i="3" r="F35"/>
  <c i="1" r="BB56"/>
  <c i="11" l="1" r="T92"/>
  <c r="T91"/>
  <c i="27" r="P92"/>
  <c i="1" r="AU80"/>
  <c i="23" r="BK87"/>
  <c i="31" r="R92"/>
  <c r="R91"/>
  <c i="19" r="BK102"/>
  <c r="J102"/>
  <c r="J64"/>
  <c i="30" r="P92"/>
  <c r="P91"/>
  <c i="1" r="AU83"/>
  <c i="18" r="R86"/>
  <c i="16" r="BK87"/>
  <c r="J87"/>
  <c r="J60"/>
  <c i="15" r="BK87"/>
  <c r="J87"/>
  <c r="J60"/>
  <c i="2" r="R87"/>
  <c r="R86"/>
  <c i="14" r="R87"/>
  <c r="R86"/>
  <c i="20" r="T86"/>
  <c i="17" r="BK225"/>
  <c r="J225"/>
  <c r="J67"/>
  <c i="15" r="P86"/>
  <c i="1" r="AU68"/>
  <c i="12" r="P90"/>
  <c r="P89"/>
  <c i="1" r="AU65"/>
  <c i="10" r="T87"/>
  <c r="T86"/>
  <c i="9" r="P87"/>
  <c r="P86"/>
  <c i="1" r="AU62"/>
  <c i="18" r="T86"/>
  <c i="2" r="P87"/>
  <c r="P86"/>
  <c i="1" r="AU55"/>
  <c i="11" r="BK92"/>
  <c r="J92"/>
  <c r="J60"/>
  <c i="32" r="P87"/>
  <c r="P86"/>
  <c i="1" r="AU85"/>
  <c i="9" r="BK102"/>
  <c r="J102"/>
  <c r="J64"/>
  <c i="33" r="T87"/>
  <c r="T86"/>
  <c i="31" r="T92"/>
  <c r="T91"/>
  <c i="12" r="T90"/>
  <c r="T89"/>
  <c i="10" r="BK102"/>
  <c r="J102"/>
  <c r="J64"/>
  <c i="24" r="R87"/>
  <c r="R86"/>
  <c i="17" r="T92"/>
  <c r="T91"/>
  <c i="16" r="T87"/>
  <c r="T86"/>
  <c i="6" r="BK87"/>
  <c r="J87"/>
  <c r="J60"/>
  <c i="24" r="BK102"/>
  <c r="J102"/>
  <c r="J64"/>
  <c i="21" r="BK102"/>
  <c r="J102"/>
  <c r="J64"/>
  <c i="24" r="BK87"/>
  <c r="BK86"/>
  <c r="J86"/>
  <c i="30" r="T92"/>
  <c r="T91"/>
  <c i="8" r="P86"/>
  <c i="1" r="AU61"/>
  <c i="5" r="T87"/>
  <c r="T86"/>
  <c r="R87"/>
  <c r="R86"/>
  <c i="30" r="BK92"/>
  <c r="J92"/>
  <c r="J60"/>
  <c i="27" r="T93"/>
  <c r="T92"/>
  <c i="9" r="T87"/>
  <c r="T86"/>
  <c i="4" r="BK87"/>
  <c i="3" r="P87"/>
  <c r="P86"/>
  <c i="1" r="AU56"/>
  <c i="25" r="BK102"/>
  <c r="J102"/>
  <c r="J64"/>
  <c i="10" r="BK87"/>
  <c r="BK86"/>
  <c r="J86"/>
  <c i="37" r="R83"/>
  <c r="R82"/>
  <c i="39" r="T85"/>
  <c r="T84"/>
  <c i="27" r="R92"/>
  <c i="13" r="BK92"/>
  <c i="20" r="R87"/>
  <c r="R86"/>
  <c i="23" r="BK102"/>
  <c r="J102"/>
  <c r="J64"/>
  <c i="19" r="T87"/>
  <c r="T86"/>
  <c i="4" r="R87"/>
  <c r="R86"/>
  <c i="28" r="P92"/>
  <c r="P91"/>
  <c i="1" r="AU81"/>
  <c i="20" r="P87"/>
  <c r="P86"/>
  <c i="1" r="AU73"/>
  <c i="17" r="BK92"/>
  <c r="BK91"/>
  <c r="J91"/>
  <c i="11" r="R92"/>
  <c r="R91"/>
  <c i="25" r="P87"/>
  <c r="P86"/>
  <c i="1" r="AU78"/>
  <c i="30" r="R92"/>
  <c r="R91"/>
  <c i="23" r="T87"/>
  <c r="T86"/>
  <c i="3" r="R87"/>
  <c r="R86"/>
  <c i="29" r="BK174"/>
  <c r="J174"/>
  <c r="J66"/>
  <c r="P91"/>
  <c r="P90"/>
  <c i="1" r="AU82"/>
  <c i="22" r="BK102"/>
  <c r="J102"/>
  <c r="J64"/>
  <c i="25" r="BK87"/>
  <c r="BK86"/>
  <c r="J86"/>
  <c r="J59"/>
  <c i="21" r="BK87"/>
  <c r="BK86"/>
  <c r="J86"/>
  <c r="J59"/>
  <c i="13" r="T92"/>
  <c r="T91"/>
  <c i="11" r="P91"/>
  <c i="1" r="AU64"/>
  <c i="6" r="R87"/>
  <c r="R86"/>
  <c i="5" r="P87"/>
  <c r="P86"/>
  <c i="1" r="AU58"/>
  <c i="35" r="BK87"/>
  <c i="32" r="T87"/>
  <c r="T86"/>
  <c i="29" r="T91"/>
  <c r="T90"/>
  <c r="BK91"/>
  <c i="23" r="R87"/>
  <c r="R86"/>
  <c i="7" r="T87"/>
  <c r="T86"/>
  <c i="32" r="R87"/>
  <c r="R86"/>
  <c i="26" r="T92"/>
  <c r="T91"/>
  <c i="20" r="BK87"/>
  <c i="13" r="P92"/>
  <c r="P91"/>
  <c i="1" r="AU66"/>
  <c i="28" r="BK219"/>
  <c r="J219"/>
  <c r="J67"/>
  <c i="39" r="P85"/>
  <c r="P84"/>
  <c i="1" r="AU92"/>
  <c i="24" r="P87"/>
  <c r="P86"/>
  <c i="1" r="AU77"/>
  <c i="9" r="BK87"/>
  <c r="J87"/>
  <c r="J60"/>
  <c i="26" r="R92"/>
  <c r="R91"/>
  <c i="5" r="BK102"/>
  <c r="J102"/>
  <c r="J64"/>
  <c i="20" r="BK102"/>
  <c r="J102"/>
  <c r="J64"/>
  <c i="16" r="P87"/>
  <c r="P86"/>
  <c i="1" r="AU69"/>
  <c i="3" r="BK102"/>
  <c r="J102"/>
  <c r="J64"/>
  <c i="32" r="BK102"/>
  <c r="J102"/>
  <c r="J64"/>
  <c i="7" r="BK102"/>
  <c r="J102"/>
  <c r="J64"/>
  <c i="34" r="P87"/>
  <c r="P86"/>
  <c i="1" r="AU87"/>
  <c i="36" r="R87"/>
  <c r="R86"/>
  <c i="31" r="P92"/>
  <c r="P91"/>
  <c i="1" r="AU84"/>
  <c i="26" r="BK224"/>
  <c r="J224"/>
  <c r="J67"/>
  <c i="3" r="T87"/>
  <c r="T86"/>
  <c i="25" r="R87"/>
  <c r="R86"/>
  <c i="21" r="P87"/>
  <c r="P86"/>
  <c i="1" r="AU74"/>
  <c i="34" r="T87"/>
  <c r="T86"/>
  <c i="28" r="T92"/>
  <c r="T91"/>
  <c i="16" r="BK102"/>
  <c r="J102"/>
  <c r="J64"/>
  <c i="14" r="P87"/>
  <c r="P86"/>
  <c i="1" r="AU67"/>
  <c i="12" r="R90"/>
  <c r="R89"/>
  <c i="10" r="P87"/>
  <c r="P86"/>
  <c i="1" r="AU63"/>
  <c i="8" r="T87"/>
  <c r="T86"/>
  <c i="2" r="T87"/>
  <c r="T86"/>
  <c i="17" r="P91"/>
  <c i="1" r="AU70"/>
  <c i="32" r="BK87"/>
  <c r="J87"/>
  <c r="J60"/>
  <c i="13" r="R92"/>
  <c r="R91"/>
  <c i="6" r="P86"/>
  <c i="1" r="AU59"/>
  <c i="37" r="T83"/>
  <c r="T82"/>
  <c i="35" r="T87"/>
  <c r="T86"/>
  <c i="18" r="P87"/>
  <c r="P86"/>
  <c i="1" r="AU71"/>
  <c i="34" r="R87"/>
  <c r="R86"/>
  <c i="22" r="T87"/>
  <c r="T86"/>
  <c i="14" r="T87"/>
  <c r="T86"/>
  <c i="17" r="R92"/>
  <c r="R91"/>
  <c i="8" r="R87"/>
  <c r="R86"/>
  <c i="6" r="BK102"/>
  <c r="J102"/>
  <c r="J64"/>
  <c i="4" r="BK102"/>
  <c r="J102"/>
  <c r="J64"/>
  <c i="29" r="R91"/>
  <c r="R90"/>
  <c i="14" r="BK102"/>
  <c r="J102"/>
  <c r="J64"/>
  <c i="3" r="BK87"/>
  <c r="J87"/>
  <c r="J60"/>
  <c r="J103"/>
  <c r="J65"/>
  <c i="11" r="BK220"/>
  <c r="J220"/>
  <c r="J67"/>
  <c i="13" r="J93"/>
  <c r="J61"/>
  <c r="J236"/>
  <c r="J71"/>
  <c i="14" r="J103"/>
  <c r="J65"/>
  <c i="15" r="BK102"/>
  <c r="J102"/>
  <c r="J64"/>
  <c i="16" r="J88"/>
  <c r="J61"/>
  <c r="J103"/>
  <c r="J65"/>
  <c i="17" r="J226"/>
  <c r="J68"/>
  <c i="19" r="BK87"/>
  <c r="J87"/>
  <c r="J60"/>
  <c i="21" r="J88"/>
  <c r="J61"/>
  <c r="J103"/>
  <c r="J65"/>
  <c i="24" r="J88"/>
  <c r="J61"/>
  <c r="J103"/>
  <c r="J65"/>
  <c i="25" r="J88"/>
  <c r="J61"/>
  <c r="J103"/>
  <c r="J65"/>
  <c i="26" r="BK92"/>
  <c r="J92"/>
  <c r="J60"/>
  <c r="J225"/>
  <c r="J68"/>
  <c i="27" r="BK93"/>
  <c r="J93"/>
  <c r="J60"/>
  <c i="35" r="BK102"/>
  <c r="J102"/>
  <c r="J64"/>
  <c i="36" r="BK87"/>
  <c i="4" r="J88"/>
  <c r="J61"/>
  <c r="J103"/>
  <c r="J65"/>
  <c i="6" r="J88"/>
  <c r="J61"/>
  <c r="J103"/>
  <c r="J65"/>
  <c i="8" r="BK87"/>
  <c r="J87"/>
  <c r="J60"/>
  <c i="11" r="J93"/>
  <c r="J61"/>
  <c i="20" r="J88"/>
  <c r="J61"/>
  <c i="27" r="BK224"/>
  <c r="J224"/>
  <c r="J67"/>
  <c i="28" r="J220"/>
  <c r="J68"/>
  <c i="29" r="J175"/>
  <c r="J67"/>
  <c i="30" r="J93"/>
  <c r="J61"/>
  <c i="2" r="BK87"/>
  <c r="J87"/>
  <c r="J60"/>
  <c i="5" r="BK87"/>
  <c r="J87"/>
  <c r="J60"/>
  <c i="11" r="BK237"/>
  <c r="J237"/>
  <c r="J70"/>
  <c i="13" r="BK218"/>
  <c r="J218"/>
  <c r="J67"/>
  <c i="14" r="BK87"/>
  <c r="J87"/>
  <c r="J60"/>
  <c i="17" r="J93"/>
  <c r="J61"/>
  <c i="20" r="J103"/>
  <c r="J65"/>
  <c i="26" r="BK241"/>
  <c r="J241"/>
  <c r="J70"/>
  <c i="33" r="BK102"/>
  <c r="J102"/>
  <c r="J64"/>
  <c i="37" r="BK83"/>
  <c r="J83"/>
  <c r="J60"/>
  <c i="39" r="BK85"/>
  <c r="BK84"/>
  <c r="J84"/>
  <c i="7" r="BK87"/>
  <c r="BK86"/>
  <c r="J86"/>
  <c i="8" r="BK102"/>
  <c r="J102"/>
  <c r="J64"/>
  <c i="23" r="J88"/>
  <c r="J61"/>
  <c r="J103"/>
  <c r="J65"/>
  <c i="29" r="J92"/>
  <c r="J61"/>
  <c i="31" r="BK219"/>
  <c r="J219"/>
  <c r="J67"/>
  <c i="32" r="J88"/>
  <c r="J61"/>
  <c r="J103"/>
  <c r="J65"/>
  <c i="34" r="BK102"/>
  <c r="J102"/>
  <c r="J64"/>
  <c i="38" r="BK82"/>
  <c r="BK81"/>
  <c r="J81"/>
  <c i="7" r="J103"/>
  <c r="J65"/>
  <c i="10" r="J88"/>
  <c r="J61"/>
  <c r="J103"/>
  <c r="J65"/>
  <c i="22" r="BK87"/>
  <c r="BK86"/>
  <c r="J86"/>
  <c r="J103"/>
  <c r="J65"/>
  <c i="27" r="BK241"/>
  <c r="J241"/>
  <c r="J70"/>
  <c i="30" r="BK240"/>
  <c r="J240"/>
  <c r="J67"/>
  <c r="BK257"/>
  <c r="J257"/>
  <c r="J70"/>
  <c i="35" r="J88"/>
  <c r="J61"/>
  <c i="5" r="J103"/>
  <c r="J65"/>
  <c i="9" r="J88"/>
  <c r="J61"/>
  <c r="J103"/>
  <c r="J65"/>
  <c i="12" r="BK90"/>
  <c r="J90"/>
  <c r="J60"/>
  <c r="BK215"/>
  <c r="J215"/>
  <c r="J67"/>
  <c i="17" r="J243"/>
  <c r="J71"/>
  <c i="34" r="BK87"/>
  <c r="J87"/>
  <c r="J60"/>
  <c i="36" r="BK102"/>
  <c r="J102"/>
  <c r="J64"/>
  <c i="15" r="J88"/>
  <c r="J61"/>
  <c i="18" r="BK87"/>
  <c r="J87"/>
  <c r="J60"/>
  <c r="BK102"/>
  <c r="J102"/>
  <c r="J64"/>
  <c i="19" r="J103"/>
  <c r="J65"/>
  <c i="28" r="BK92"/>
  <c r="J92"/>
  <c r="J60"/>
  <c i="29" r="BK191"/>
  <c r="J191"/>
  <c r="J69"/>
  <c i="33" r="BK87"/>
  <c r="BK86"/>
  <c r="J86"/>
  <c i="28" r="BK236"/>
  <c r="J236"/>
  <c r="J70"/>
  <c i="31" r="BK92"/>
  <c r="J92"/>
  <c r="J60"/>
  <c r="BK236"/>
  <c r="J236"/>
  <c r="J70"/>
  <c i="2" r="J33"/>
  <c i="1" r="AV55"/>
  <c r="AT55"/>
  <c i="14" r="F33"/>
  <c i="1" r="AZ67"/>
  <c i="18" r="F33"/>
  <c i="1" r="AZ71"/>
  <c i="29" r="J33"/>
  <c i="1" r="AV82"/>
  <c r="AT82"/>
  <c i="3" r="F33"/>
  <c i="1" r="AZ56"/>
  <c i="10" r="J30"/>
  <c i="1" r="AG63"/>
  <c i="7" r="J33"/>
  <c i="1" r="AV60"/>
  <c r="AT60"/>
  <c i="31" r="F33"/>
  <c i="1" r="AZ84"/>
  <c r="BD54"/>
  <c r="W33"/>
  <c i="19" r="F33"/>
  <c i="1" r="AZ72"/>
  <c i="11" r="J33"/>
  <c i="1" r="AV64"/>
  <c r="AT64"/>
  <c i="10" r="F33"/>
  <c i="1" r="AZ63"/>
  <c i="39" r="J33"/>
  <c i="1" r="AV92"/>
  <c r="AT92"/>
  <c i="4" r="J33"/>
  <c i="1" r="AV57"/>
  <c r="AT57"/>
  <c i="39" r="J30"/>
  <c i="1" r="AG92"/>
  <c r="AN92"/>
  <c i="12" r="F33"/>
  <c i="1" r="AZ65"/>
  <c i="13" r="F33"/>
  <c i="1" r="AZ66"/>
  <c i="9" r="J33"/>
  <c i="1" r="AV62"/>
  <c r="AT62"/>
  <c i="24" r="F33"/>
  <c i="1" r="AZ77"/>
  <c i="35" r="J33"/>
  <c i="1" r="AV88"/>
  <c r="AT88"/>
  <c i="21" r="F33"/>
  <c i="1" r="AZ74"/>
  <c i="23" r="J33"/>
  <c i="1" r="AV76"/>
  <c r="AT76"/>
  <c i="6" r="F33"/>
  <c i="1" r="AZ59"/>
  <c i="17" r="J33"/>
  <c i="1" r="AV70"/>
  <c r="AT70"/>
  <c i="5" r="F33"/>
  <c i="1" r="AZ58"/>
  <c i="15" r="J33"/>
  <c i="1" r="AV68"/>
  <c r="AT68"/>
  <c i="31" r="J33"/>
  <c i="1" r="AV84"/>
  <c r="AT84"/>
  <c i="24" r="J33"/>
  <c i="1" r="AV77"/>
  <c r="AT77"/>
  <c i="3" r="J33"/>
  <c i="1" r="AV56"/>
  <c r="AT56"/>
  <c i="27" r="J33"/>
  <c i="1" r="AV80"/>
  <c r="AT80"/>
  <c i="16" r="F33"/>
  <c i="1" r="AZ69"/>
  <c i="38" r="J30"/>
  <c i="1" r="AG91"/>
  <c i="26" r="J33"/>
  <c i="1" r="AV79"/>
  <c r="AT79"/>
  <c i="17" r="J30"/>
  <c i="1" r="AG70"/>
  <c r="AN70"/>
  <c i="22" r="J30"/>
  <c i="1" r="AG75"/>
  <c i="37" r="J33"/>
  <c i="1" r="AV90"/>
  <c r="AT90"/>
  <c i="12" r="J33"/>
  <c i="1" r="AV65"/>
  <c r="AT65"/>
  <c i="39" r="F33"/>
  <c i="1" r="AZ92"/>
  <c i="26" r="F33"/>
  <c i="1" r="AZ79"/>
  <c i="15" r="F33"/>
  <c i="1" r="AZ68"/>
  <c i="29" r="F33"/>
  <c i="1" r="AZ82"/>
  <c i="10" r="J33"/>
  <c i="1" r="AV63"/>
  <c r="AT63"/>
  <c i="22" r="J33"/>
  <c i="1" r="AV75"/>
  <c r="AT75"/>
  <c i="5" r="J33"/>
  <c i="1" r="AV58"/>
  <c r="AT58"/>
  <c i="36" r="F33"/>
  <c i="1" r="AZ89"/>
  <c i="32" r="F33"/>
  <c i="1" r="AZ85"/>
  <c r="BB54"/>
  <c r="AX54"/>
  <c i="28" r="F33"/>
  <c i="1" r="AZ81"/>
  <c i="18" r="J33"/>
  <c i="1" r="AV71"/>
  <c r="AT71"/>
  <c i="24" r="J30"/>
  <c i="1" r="AG77"/>
  <c i="20" r="J33"/>
  <c i="1" r="AV73"/>
  <c r="AT73"/>
  <c i="11" r="F33"/>
  <c i="1" r="AZ64"/>
  <c i="37" r="F33"/>
  <c i="1" r="AZ90"/>
  <c i="38" r="J33"/>
  <c i="1" r="AV91"/>
  <c r="AT91"/>
  <c i="6" r="J33"/>
  <c i="1" r="AV59"/>
  <c r="AT59"/>
  <c r="BA54"/>
  <c r="W30"/>
  <c i="25" r="F33"/>
  <c i="1" r="AZ78"/>
  <c i="17" r="F33"/>
  <c i="1" r="AZ70"/>
  <c i="32" r="J33"/>
  <c i="1" r="AV85"/>
  <c r="AT85"/>
  <c i="28" r="J33"/>
  <c i="1" r="AV81"/>
  <c r="AT81"/>
  <c i="34" r="F33"/>
  <c i="1" r="AZ87"/>
  <c r="BC54"/>
  <c r="W32"/>
  <c i="33" r="F33"/>
  <c i="1" r="AZ86"/>
  <c i="36" r="J33"/>
  <c i="1" r="AV89"/>
  <c r="AT89"/>
  <c i="27" r="F33"/>
  <c i="1" r="AZ80"/>
  <c i="8" r="F33"/>
  <c i="1" r="AZ61"/>
  <c i="7" r="F33"/>
  <c i="1" r="AZ60"/>
  <c i="13" r="J33"/>
  <c i="1" r="AV66"/>
  <c r="AT66"/>
  <c i="7" r="J30"/>
  <c i="1" r="AG60"/>
  <c i="4" r="F33"/>
  <c i="1" r="AZ57"/>
  <c i="22" r="F33"/>
  <c i="1" r="AZ75"/>
  <c i="9" r="F33"/>
  <c i="1" r="AZ62"/>
  <c i="20" r="F33"/>
  <c i="1" r="AZ73"/>
  <c i="16" r="J33"/>
  <c i="1" r="AV69"/>
  <c r="AT69"/>
  <c i="21" r="J33"/>
  <c i="1" r="AV74"/>
  <c r="AT74"/>
  <c i="19" r="J33"/>
  <c i="1" r="AV72"/>
  <c r="AT72"/>
  <c i="30" r="J33"/>
  <c i="1" r="AV83"/>
  <c r="AT83"/>
  <c i="23" r="F33"/>
  <c i="1" r="AZ76"/>
  <c i="38" r="F33"/>
  <c i="1" r="AZ91"/>
  <c i="33" r="J30"/>
  <c i="1" r="AG86"/>
  <c i="35" r="F33"/>
  <c i="1" r="AZ88"/>
  <c i="33" r="J33"/>
  <c i="1" r="AV86"/>
  <c r="AT86"/>
  <c i="34" r="J33"/>
  <c i="1" r="AV87"/>
  <c r="AT87"/>
  <c i="25" r="J33"/>
  <c i="1" r="AV78"/>
  <c r="AT78"/>
  <c i="8" r="J33"/>
  <c i="1" r="AV61"/>
  <c r="AT61"/>
  <c i="14" r="J33"/>
  <c i="1" r="AV67"/>
  <c r="AT67"/>
  <c i="30" r="F33"/>
  <c i="1" r="AZ83"/>
  <c i="2" r="F33"/>
  <c i="1" r="AZ55"/>
  <c i="36" l="1" r="BK86"/>
  <c r="J86"/>
  <c r="J59"/>
  <c i="29" r="BK90"/>
  <c r="J90"/>
  <c r="J59"/>
  <c i="20" r="BK86"/>
  <c r="J86"/>
  <c r="J59"/>
  <c i="13" r="BK91"/>
  <c r="J91"/>
  <c r="J59"/>
  <c i="23" r="BK86"/>
  <c r="J86"/>
  <c i="35" r="BK86"/>
  <c r="J86"/>
  <c r="J59"/>
  <c i="4" r="BK86"/>
  <c r="J86"/>
  <c i="10" r="J39"/>
  <c i="24" r="J39"/>
  <c i="22" r="J39"/>
  <c i="17" r="J39"/>
  <c i="33" r="J39"/>
  <c i="39" r="J39"/>
  <c i="7" r="J39"/>
  <c i="38" r="J39"/>
  <c i="3" r="BK86"/>
  <c r="J86"/>
  <c r="J59"/>
  <c i="4" r="J87"/>
  <c r="J60"/>
  <c i="7" r="J87"/>
  <c r="J60"/>
  <c i="9" r="BK86"/>
  <c r="J86"/>
  <c r="J59"/>
  <c i="13" r="J92"/>
  <c r="J60"/>
  <c i="17" r="J59"/>
  <c r="J92"/>
  <c r="J60"/>
  <c i="21" r="J87"/>
  <c r="J60"/>
  <c i="22" r="J59"/>
  <c r="J87"/>
  <c r="J60"/>
  <c i="24" r="J87"/>
  <c r="J60"/>
  <c i="25" r="J87"/>
  <c r="J60"/>
  <c i="27" r="BK92"/>
  <c r="J92"/>
  <c r="J59"/>
  <c i="32" r="BK86"/>
  <c r="J86"/>
  <c r="J59"/>
  <c i="33" r="J59"/>
  <c i="8" r="BK86"/>
  <c r="J86"/>
  <c r="J59"/>
  <c i="10" r="J59"/>
  <c r="J87"/>
  <c r="J60"/>
  <c i="14" r="BK86"/>
  <c r="J86"/>
  <c i="28" r="BK91"/>
  <c r="J91"/>
  <c i="5" r="BK86"/>
  <c r="J86"/>
  <c r="J59"/>
  <c i="6" r="BK86"/>
  <c r="J86"/>
  <c r="J59"/>
  <c i="15" r="BK86"/>
  <c r="J86"/>
  <c r="J59"/>
  <c i="18" r="BK86"/>
  <c r="J86"/>
  <c r="J59"/>
  <c i="23" r="J87"/>
  <c r="J60"/>
  <c i="24" r="J59"/>
  <c i="16" r="BK86"/>
  <c r="J86"/>
  <c r="J59"/>
  <c i="29" r="J91"/>
  <c r="J60"/>
  <c i="33" r="J87"/>
  <c r="J60"/>
  <c i="37" r="BK82"/>
  <c r="J82"/>
  <c r="J59"/>
  <c i="38" r="J59"/>
  <c i="39" r="J59"/>
  <c r="J85"/>
  <c r="J60"/>
  <c i="7" r="J59"/>
  <c i="11" r="BK91"/>
  <c r="J91"/>
  <c r="J59"/>
  <c i="36" r="J87"/>
  <c r="J60"/>
  <c i="38" r="J82"/>
  <c r="J60"/>
  <c i="2" r="BK86"/>
  <c r="J86"/>
  <c r="J59"/>
  <c i="19" r="BK86"/>
  <c r="J86"/>
  <c r="J59"/>
  <c i="20" r="J87"/>
  <c r="J60"/>
  <c i="26" r="BK91"/>
  <c r="J91"/>
  <c r="J59"/>
  <c i="31" r="BK91"/>
  <c r="J91"/>
  <c r="J59"/>
  <c i="34" r="BK86"/>
  <c r="J86"/>
  <c r="J59"/>
  <c i="12" r="BK89"/>
  <c r="J89"/>
  <c r="J59"/>
  <c i="35" r="J87"/>
  <c r="J60"/>
  <c i="30" r="BK91"/>
  <c r="J91"/>
  <c r="J59"/>
  <c i="1" r="AN91"/>
  <c r="AN86"/>
  <c r="AN60"/>
  <c r="AN75"/>
  <c r="AN77"/>
  <c r="AN63"/>
  <c i="25" r="J30"/>
  <c i="1" r="AG78"/>
  <c r="AN78"/>
  <c i="4" r="J30"/>
  <c i="1" r="AG57"/>
  <c r="AN57"/>
  <c r="AU54"/>
  <c r="W31"/>
  <c r="AZ54"/>
  <c r="W29"/>
  <c i="23" r="J30"/>
  <c i="1" r="AG76"/>
  <c r="AN76"/>
  <c r="AY54"/>
  <c r="AW54"/>
  <c r="AK30"/>
  <c i="14" r="J30"/>
  <c i="1" r="AG67"/>
  <c r="AN67"/>
  <c i="28" r="J30"/>
  <c i="1" r="AG81"/>
  <c r="AN81"/>
  <c i="21" r="J30"/>
  <c i="1" r="AG74"/>
  <c r="AN74"/>
  <c i="14" l="1" r="J39"/>
  <c i="23" r="J59"/>
  <c i="28" r="J39"/>
  <c i="25" r="J39"/>
  <c i="28" r="J59"/>
  <c i="4" r="J59"/>
  <c i="14" r="J59"/>
  <c i="4" r="J39"/>
  <c i="21" r="J39"/>
  <c i="23" r="J39"/>
  <c i="3" r="J30"/>
  <c i="1" r="AG56"/>
  <c r="AN56"/>
  <c i="34" r="J30"/>
  <c i="1" r="AG87"/>
  <c r="AN87"/>
  <c i="5" r="J30"/>
  <c i="1" r="AG58"/>
  <c r="AN58"/>
  <c i="30" r="J30"/>
  <c i="1" r="AG83"/>
  <c r="AN83"/>
  <c i="12" r="J30"/>
  <c i="1" r="AG65"/>
  <c r="AN65"/>
  <c i="15" r="J30"/>
  <c i="1" r="AG68"/>
  <c r="AN68"/>
  <c i="8" r="J30"/>
  <c i="1" r="AG61"/>
  <c r="AN61"/>
  <c i="19" r="J30"/>
  <c i="1" r="AG72"/>
  <c r="AN72"/>
  <c i="35" r="J30"/>
  <c i="1" r="AG88"/>
  <c r="AN88"/>
  <c i="31" r="J30"/>
  <c i="1" r="AG84"/>
  <c r="AN84"/>
  <c i="9" r="J30"/>
  <c i="1" r="AG62"/>
  <c r="AN62"/>
  <c i="6" r="J30"/>
  <c i="1" r="AG59"/>
  <c r="AN59"/>
  <c i="2" r="J30"/>
  <c i="1" r="AG55"/>
  <c r="AN55"/>
  <c i="18" r="J30"/>
  <c i="1" r="AG71"/>
  <c r="AN71"/>
  <c i="16" r="J30"/>
  <c i="1" r="AG69"/>
  <c r="AN69"/>
  <c i="11" r="J30"/>
  <c i="1" r="AG64"/>
  <c r="AN64"/>
  <c i="32" r="J30"/>
  <c i="1" r="AG85"/>
  <c r="AN85"/>
  <c i="26" r="J30"/>
  <c i="1" r="AG79"/>
  <c r="AN79"/>
  <c i="36" r="J30"/>
  <c i="1" r="AG89"/>
  <c r="AN89"/>
  <c i="37" r="J30"/>
  <c i="1" r="AG90"/>
  <c r="AN90"/>
  <c r="AV54"/>
  <c r="AK29"/>
  <c i="20" r="J30"/>
  <c i="1" r="AG73"/>
  <c r="AN73"/>
  <c i="29" r="J30"/>
  <c i="1" r="AG82"/>
  <c r="AN82"/>
  <c i="13" r="J30"/>
  <c i="1" r="AG66"/>
  <c r="AN66"/>
  <c i="27" r="J30"/>
  <c i="1" r="AG80"/>
  <c r="AN80"/>
  <c i="12" l="1" r="J39"/>
  <c i="15" r="J39"/>
  <c i="31" r="J39"/>
  <c i="11" r="J39"/>
  <c i="13" r="J39"/>
  <c i="26" r="J39"/>
  <c i="2" r="J39"/>
  <c i="6" r="J39"/>
  <c i="8" r="J39"/>
  <c i="9" r="J39"/>
  <c i="36" r="J39"/>
  <c i="37" r="J39"/>
  <c i="19" r="J39"/>
  <c i="20" r="J39"/>
  <c i="29" r="J39"/>
  <c i="32" r="J39"/>
  <c i="3" r="J39"/>
  <c i="27" r="J39"/>
  <c i="5" r="J39"/>
  <c i="16" r="J39"/>
  <c i="18" r="J39"/>
  <c i="30" r="J39"/>
  <c i="34" r="J39"/>
  <c i="35" r="J39"/>
  <c i="1" r="AG54"/>
  <c r="AT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<sst xmlns="http://schemas.openxmlformats.org/spreadsheetml/2006/main">
  <si>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</si>
  <si>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</si>
  <si>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</si>
  <si>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</si>
  <si>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</si>
  <si>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{b7140202-a66d-4e0a-9e8a-09cc99056626}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</si>
  <si>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</si>
  <si>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</si>
  <si>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</si>
  <si>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</si>
  <si>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</si>
  <si>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</si>
  <si>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</si>
  <si>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</si>
  <si>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210223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</si>
  <si>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</si>
  <si>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</si>
  <si>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Modernizace dopravního značení, 3. etapa, 5. května, č. akce 9991771</t>
  </si>
  <si>
    <t>KSO:</t>
  </si>
  <si>
    <t/>
  </si>
  <si>
    <t>CC-CZ:</t>
  </si>
  <si>
    <t>Místo:</t>
  </si>
  <si>
    <t>Praha 4</t>
  </si>
  <si>
    <t>Datum:</t>
  </si>
  <si>
    <t>22. 2. 2021</t>
  </si>
  <si>
    <t>Zadavatel:</t>
  </si>
  <si>
    <t>IČ:</t>
  </si>
  <si>
    <t>03447286</t>
  </si>
  <si>
    <t>Technická správa komunikací hl. m. Prahy, a.s.</t>
  </si>
  <si>
    <t>DIČ:</t>
  </si>
  <si>
    <t>CZ03447286</t>
  </si>
  <si>
    <t>Uchazeč:</t>
  </si>
  <si>
    <t>Vyplň údaj</t>
  </si>
  <si>
    <t>Projektant:</t>
  </si>
  <si>
    <t>26760312</t>
  </si>
  <si>
    <t>d plus projektová a inženýrská a.s.</t>
  </si>
  <si>
    <t>CZ26760312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</si>
  <si>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</si>
  <si>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</si>
  <si>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</si>
  <si>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</si>
  <si>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</si>
  <si>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</si>
  <si>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</si>
  <si>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</si>
  <si>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</si>
  <si>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</si>
  <si>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</si>
  <si>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</si>
  <si>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</si>
  <si>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</si>
  <si>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</si>
  <si>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</si>
  <si>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</si>
  <si>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</si>
  <si>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</si>
  <si>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</si>
  <si>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</si>
  <si>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</si>
  <si>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</si>
  <si>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</si>
  <si>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</si>
  <si>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</si>
  <si>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</si>
  <si>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</si>
  <si>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</si>
  <si>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</si>
  <si>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</si>
  <si>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</si>
  <si>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</si>
  <si>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</si>
  <si>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</si>
  <si>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</si>
  <si>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</si>
  <si>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</si>
  <si>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</si>
  <si>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</si>
  <si>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</si>
  <si>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</si>
  <si>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</si>
  <si>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</si>
  <si>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</si>
  <si>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SDZ</t>
  </si>
  <si>
    <t>STA</t>
  </si>
  <si>
    <t>1</t>
  </si>
  <si>
    <t>{bfb6cc64-c4ab-4e4c-986d-0a9ef49e277b}</t>
  </si>
  <si>
    <t>2</t>
  </si>
  <si>
    <t>02</t>
  </si>
  <si>
    <t>5K3-1</t>
  </si>
  <si>
    <t>{8011f4a6-111d-4c81-99d3-ff09de2a13a0}</t>
  </si>
  <si>
    <t>03</t>
  </si>
  <si>
    <t>5K3-5</t>
  </si>
  <si>
    <t>{73e1a8c1-76f9-42e4-974a-b311f43a06a7}</t>
  </si>
  <si>
    <t>04</t>
  </si>
  <si>
    <t>5K3-7</t>
  </si>
  <si>
    <t>{11ab8295-6c19-4e64-b6a1-1e0d237145f5}</t>
  </si>
  <si>
    <t>05</t>
  </si>
  <si>
    <t>5K4-2</t>
  </si>
  <si>
    <t>{9a5c6626-ba29-49c0-84c5-255d877007ab}</t>
  </si>
  <si>
    <t>06</t>
  </si>
  <si>
    <t>5K4-3</t>
  </si>
  <si>
    <t>{c41145b0-a64a-4863-bcc5-9f7c0e794b30}</t>
  </si>
  <si>
    <t>07</t>
  </si>
  <si>
    <t>5K4-5</t>
  </si>
  <si>
    <t>{abe4fc38-fec0-4f7a-a6c7-2b463fea38ad}</t>
  </si>
  <si>
    <t>08</t>
  </si>
  <si>
    <t>5K4-10</t>
  </si>
  <si>
    <t>{3c22c9db-c1ef-4ac7-8633-0446ecd71421}</t>
  </si>
  <si>
    <t>09</t>
  </si>
  <si>
    <t>M1-1-1</t>
  </si>
  <si>
    <t>{dd9673c8-297c-49f6-910a-f5a6df3ab93d}</t>
  </si>
  <si>
    <t>10</t>
  </si>
  <si>
    <t>M1-1-2</t>
  </si>
  <si>
    <t>{16b66149-398b-4fe3-bbf4-49ad9a417184}</t>
  </si>
  <si>
    <t>11</t>
  </si>
  <si>
    <t>M1-2</t>
  </si>
  <si>
    <t>{557da2be-3998-408f-940b-f1f944cb1b9b}</t>
  </si>
  <si>
    <t>12</t>
  </si>
  <si>
    <t>M1-3</t>
  </si>
  <si>
    <t>{7a8a224d-0ab8-4216-95b7-16f23d087536}</t>
  </si>
  <si>
    <t>13</t>
  </si>
  <si>
    <t>M1-1-5</t>
  </si>
  <si>
    <t>{aaf9222b-e0d8-40a1-8dcb-369374bf3a72}</t>
  </si>
  <si>
    <t>14</t>
  </si>
  <si>
    <t>M1-1-8</t>
  </si>
  <si>
    <t>{c9f584dc-2625-4d21-a032-981b9edfccba}</t>
  </si>
  <si>
    <t>P1+P2+P3-1</t>
  </si>
  <si>
    <t>{87d0a164-03a3-4799-8efa-3baa8ba7ec98}</t>
  </si>
  <si>
    <t>16</t>
  </si>
  <si>
    <t>P1+P2+P3-3</t>
  </si>
  <si>
    <t>{f26a24ff-8f82-4412-869b-4462af2424ec}</t>
  </si>
  <si>
    <t>17</t>
  </si>
  <si>
    <t>P1+P2+P3-4</t>
  </si>
  <si>
    <t>{08d2b589-3d11-403b-bca7-c233372d1037}</t>
  </si>
  <si>
    <t>18</t>
  </si>
  <si>
    <t>P1+P2+P3-5-1</t>
  </si>
  <si>
    <t>{84121d5a-bc7b-4812-912b-a423a4adf5c2}</t>
  </si>
  <si>
    <t>19</t>
  </si>
  <si>
    <t>P1+P2+P3-5-2</t>
  </si>
  <si>
    <t>{c8fc1220-f73b-4f60-8e0f-b58af50bb293}</t>
  </si>
  <si>
    <t>20</t>
  </si>
  <si>
    <t>P1+P2+P3-6</t>
  </si>
  <si>
    <t>{db8e8bb3-2db9-4bb1-a70d-6c71c1c03123}</t>
  </si>
  <si>
    <t>P1+P2+P3-7</t>
  </si>
  <si>
    <t>{7ecc5b97-2331-432d-be37-7b29c3c01de1}</t>
  </si>
  <si>
    <t>22</t>
  </si>
  <si>
    <t>P1+P2+P3-8-1</t>
  </si>
  <si>
    <t>{1a51ce76-1d12-4be1-a56f-949745ef28f4}</t>
  </si>
  <si>
    <t>23</t>
  </si>
  <si>
    <t>P1+P2+P3-9</t>
  </si>
  <si>
    <t>{ba919c03-5147-4a3e-8bac-12d8052a4753}</t>
  </si>
  <si>
    <t>24</t>
  </si>
  <si>
    <t>P1+P2+P3-10</t>
  </si>
  <si>
    <t>{b122ed4c-3ab0-467d-a542-32bdadea9c7a}</t>
  </si>
  <si>
    <t>25</t>
  </si>
  <si>
    <t>P1-P2-P3-11</t>
  </si>
  <si>
    <t>{42343de7-a5b2-4850-a50c-c0dbad180801}</t>
  </si>
  <si>
    <t>26</t>
  </si>
  <si>
    <t>P1+P2+P3-14</t>
  </si>
  <si>
    <t>{95cc22d6-3307-4470-8360-80cb624d115b}</t>
  </si>
  <si>
    <t>27</t>
  </si>
  <si>
    <t>P1+P2+P3-15</t>
  </si>
  <si>
    <t>{877e1fba-d506-4807-8a86-9e506d304b11}</t>
  </si>
  <si>
    <t>28</t>
  </si>
  <si>
    <t>P1+P2+P3-17</t>
  </si>
  <si>
    <t>{fa900263-f27c-4a4a-8b7b-0c437be6787e}</t>
  </si>
  <si>
    <t>29</t>
  </si>
  <si>
    <t>P1+P2+P3-21</t>
  </si>
  <si>
    <t>{f968d068-72d4-4763-bb6e-71b210a51055}</t>
  </si>
  <si>
    <t>30</t>
  </si>
  <si>
    <t>P1+P2+P3-22</t>
  </si>
  <si>
    <t>{70523188-e6e7-44d0-a0df-e433f540604d}</t>
  </si>
  <si>
    <t>31</t>
  </si>
  <si>
    <t>P4-1</t>
  </si>
  <si>
    <t>{2b494ccd-e1fb-43b2-9f53-d53572062c92}</t>
  </si>
  <si>
    <t>32</t>
  </si>
  <si>
    <t>P4-2</t>
  </si>
  <si>
    <t>{3ff6ac19-262e-48f3-a196-989847230369}</t>
  </si>
  <si>
    <t>33</t>
  </si>
  <si>
    <t>P4-3</t>
  </si>
  <si>
    <t>{4f9cfc11-693b-4dda-98f0-6e61e78255dc}</t>
  </si>
  <si>
    <t>34</t>
  </si>
  <si>
    <t>P4-5</t>
  </si>
  <si>
    <t>{41a4d4d2-6eb0-4e26-9c43-80c8344648b4}</t>
  </si>
  <si>
    <t>35</t>
  </si>
  <si>
    <t>P4-13</t>
  </si>
  <si>
    <t>{e567fa46-5597-4f8e-b1c9-40df3e3e2b7f}</t>
  </si>
  <si>
    <t>36</t>
  </si>
  <si>
    <t>Rušené portály</t>
  </si>
  <si>
    <t>{1eff4fff-6558-4a6a-90bb-992a874428d8}</t>
  </si>
  <si>
    <t>d</t>
  </si>
  <si>
    <t>Dopravní opatření</t>
  </si>
  <si>
    <t>VON</t>
  </si>
  <si>
    <t>{b8dca8c9-d0d6-448e-bb8e-d9f0e1a21f6f}</t>
  </si>
  <si>
    <t>VRN</t>
  </si>
  <si>
    <t>{0f18c3d7-dca0-4d76-a539-1484e080edf8}</t>
  </si>
  <si>
    <t>KRYCÍ LIST SOUPISU PRACÍ</t>
  </si>
  <si>
    <t>Objekt:</t>
  </si>
  <si>
    <t>01 - SDZ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</si>
  <si>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</si>
  <si>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</si>
  <si>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</si>
  <si>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</si>
  <si>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</si>
  <si>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</si>
  <si>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</si>
  <si>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</si>
  <si>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</si>
  <si>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</si>
  <si>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</si>
  <si>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</si>
  <si>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</si>
  <si>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</si>
  <si>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</si>
  <si>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</si>
  <si>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</si>
  <si>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</si>
  <si>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</si>
  <si>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</si>
  <si>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</si>
  <si>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</si>
  <si>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</si>
  <si>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</si>
  <si>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</si>
  <si>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</si>
  <si>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</si>
  <si>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</si>
  <si>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</si>
  <si>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</si>
  <si>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podkladů nebo krytů ručně s přemístěním hmot na skládku na vzdálenost do 3 m nebo s naložením na dopravní prostředek živičných, o tl. vrstvy do 50 mm</t>
  </si>
  <si>
    <t>m2</t>
  </si>
  <si>
    <t>CS ÚRS 2021 01</t>
  </si>
  <si>
    <t>4</t>
  </si>
  <si>
    <t>1142811395</t>
  </si>
  <si>
    <t>VV</t>
  </si>
  <si>
    <t>"5K2-2-2" 1,5*0,8</t>
  </si>
  <si>
    <t>"5K2-3-3" 1,5*0,8</t>
  </si>
  <si>
    <t>"5K2-4" 1,5*0,8</t>
  </si>
  <si>
    <t>"5K2-5" 1,5*0,8</t>
  </si>
  <si>
    <t>"5K2-6" 1,0*1,0</t>
  </si>
  <si>
    <t>"5K3-6-4" 1,5*0,8</t>
  </si>
  <si>
    <t>"5K3-13" 1,0*1,0</t>
  </si>
  <si>
    <t>"5K4-9-2" 1,0*1,0</t>
  </si>
  <si>
    <t>"P1+P2+P3-24" 1,5*0,8</t>
  </si>
  <si>
    <t>"P4-10" 1,3*1,7</t>
  </si>
  <si>
    <t>Součet</t>
  </si>
  <si>
    <t>131213101</t>
  </si>
  <si>
    <t>Hloubení jam ručně zapažených i nezapažených s urovnáním dna do předepsaného profilu a spádu v hornině třídy těžitelnosti I skupiny 3 soudržných</t>
  </si>
  <si>
    <t>m3</t>
  </si>
  <si>
    <t>918128108</t>
  </si>
  <si>
    <t>"5K2-1 - odhalení základu" (1,0*1,4*0,5-0,5*0,9*0,5)*2</t>
  </si>
  <si>
    <t>"5K3-2 - odhalení základu" (1,0*1,4*0,5-0,5*0,9*0,5)*2</t>
  </si>
  <si>
    <t>"5K3-3 - odhalení základu" (1,0*1,4*0,5-0,5*0,9*0,5)*2</t>
  </si>
  <si>
    <t>"5K3-6-1 - výkop pro základy" (1,0*1,4*1,0)*2</t>
  </si>
  <si>
    <t>"5K3-10 - výkop pro základy" 2,0*2,0*1,0*2</t>
  </si>
  <si>
    <t>"5K3-11 - výkop pro základy" (1,0*1,4*1,0)*2</t>
  </si>
  <si>
    <t>"5K4-6 - odhalení základu" (1,0*1,4*0,5-0,5*0,9*0,5)*2</t>
  </si>
  <si>
    <t>"5K4-11 - výkop pro základy" 2,0*2,0*1,0*2</t>
  </si>
  <si>
    <t>"M1-6 - výkop pro základy" 2,0*2,0*1,0*2</t>
  </si>
  <si>
    <t>"M1-7 - výkop pro základy" 2,0*2,0*1,0*2</t>
  </si>
  <si>
    <t>"M1-9 - výkop pro základy" 2,0*2,0*1,0*2</t>
  </si>
  <si>
    <t>"P1+P2+P3-2 - výkop pro základy" (1,0*1,4*1,0)*2</t>
  </si>
  <si>
    <t>"P1+P2+P3-13 - výkop pro základy" (1,0*1,4*1,0)*2</t>
  </si>
  <si>
    <t>"P1+P2+P3-18-1 - výkop pro základy" (1,0*1,4*1,0)*2</t>
  </si>
  <si>
    <t>"P1+P2+P3-18-2 - výkop pro základy" (1,0*1,4*1,0)*2</t>
  </si>
  <si>
    <t>"P4-6 - odhalení základu" (1,0*1,4*0,5-0,5*0,9*0,5)*2</t>
  </si>
  <si>
    <t>"P4-7 - odhalení základu" (2,0*2,0*0,5-1,5*1,5*0,5)*2</t>
  </si>
  <si>
    <t>"P4-8 - odhalení základu" (2,0*2,0*0,5-1,5*1,5*0,5)*2</t>
  </si>
  <si>
    <t>"P4-9 - odhalení základu" (1,0*1,4*0,5-0,5*0,9*0,5)*2</t>
  </si>
  <si>
    <t>"P4-10 - odhalení základu" (1,0*1,4*0,5-0,5*0,9*0,5)*2</t>
  </si>
  <si>
    <t>"P4-11 - odhalení základu" (2,0*2,0*0,5-1,5*1,5*0,5)*2</t>
  </si>
  <si>
    <t>"P4-12 - odhalení základu" (2,0*2,0*0,5-1,5*1,5*0,5)*2</t>
  </si>
  <si>
    <t>"P4-14 - odhalení základu" (2,0*2,0*0,5-1,5*1,5*0,5)*2</t>
  </si>
  <si>
    <t>3</t>
  </si>
  <si>
    <t>174111101</t>
  </si>
  <si>
    <t>Zásyp sypaninou z jakékoliv horniny ručně s uložením výkopku ve vrstvách se zhutněním jam, šachet, rýh nebo kolem objektů v těchto vykopávkách</t>
  </si>
  <si>
    <t>989833361</t>
  </si>
  <si>
    <t>"5K2-1 - zpětný zásyp" (1,0*1,4*0,5-0,5*0,9*0,5)*2</t>
  </si>
  <si>
    <t>"5K3-2 - zpětný zásyp" (1,0*1,4*0,5-0,5*0,9*0,5)*2</t>
  </si>
  <si>
    <t>"5K3-3 - zpětný zásyp" (1,0*1,4*0,5-0,5*0,9*0,5)*2</t>
  </si>
  <si>
    <t xml:space="preserve">"5K3-6-1  - zpětný zásyp" (1,0*1,4*1,0-0,5*0,9*1,0)*2</t>
  </si>
  <si>
    <t>"5K3-10 - zpětný zásyp" (2,0*2,0*1,0-1,5*1,5*1,0)*2</t>
  </si>
  <si>
    <t>"5K3-11 - zpětný zásyp" (1,0*1,4*1,0-0,5*0,9*1,0)*2</t>
  </si>
  <si>
    <t>"5K4-6 - zpětný zásyp" (1,0*1,4*0,5-0,5*0,9*0,5)*2</t>
  </si>
  <si>
    <t>"5K4-11 - zpětný zásyp" (2,0*2,0*1,0-1,5*1,5*1,0)*2</t>
  </si>
  <si>
    <t>"M1-6 - zpětný zásyp" (2,0*2,0*1,0-1,5*1,5*1,0)*2</t>
  </si>
  <si>
    <t>"M1-7 - zpětný zásyp" (2,0*2,0*1,0-1,5*1,5*1,0)*2</t>
  </si>
  <si>
    <t>"M1-9 - zpětný zásyp" (2,0*2,0*1,0-1,5*1,5*1,0)*2</t>
  </si>
  <si>
    <t>"P1+P2+P3-2 - zpětný zásyp" (1,0*1,4*1,0-0,5*0,9*1,0)*2</t>
  </si>
  <si>
    <t>"P1+P2+P3-13 - zpětný zásyp" (1,0*1,4*1,0-0,5*0,9*1,0)*2</t>
  </si>
  <si>
    <t>"P1+P2+P3-18-1 - zpětný zásyp" (1,0*1,4*1,0-0,5*0,9*1,0)*2</t>
  </si>
  <si>
    <t>"P1+P2+P3-18-2 - zpětný zásyp" (1,0*1,4*1,0-0,5*0,9*1,0)*2</t>
  </si>
  <si>
    <t>"P4-6 - zpětný zásyp" (1,0*1,4*0,5-0,5*0,9*0,5)*2</t>
  </si>
  <si>
    <t>"P4-7 - zpětný zásyp" (2,0*2,0*0,5-1,5*1,5*0,5)*2</t>
  </si>
  <si>
    <t>"P4-8 - zpětný zásyp" (2,0*2,0*0,5-1,5*1,5*0,5)*2</t>
  </si>
  <si>
    <t>"P4-9 - zpětný zásyp" (1,0*1,4*0,5-0,5*0,9*0,5)*2</t>
  </si>
  <si>
    <t>"P4-10 - zpětný zásyp" (1,0*1,4*0,5-0,5*0,9*0,5)*2</t>
  </si>
  <si>
    <t>"P4-11 - zpětný zásyp" (2,0*2,0*0,5-1,5*1,5*0,5)*2</t>
  </si>
  <si>
    <t>"P4-12 - zpětný zásyp" (2,0*2,0*0,5-1,5*1,5*0,5)*2</t>
  </si>
  <si>
    <t>"P4-14 - zpětný zásyp" (2,0*2,0*0,5-1,5*1,5*0,5)*2</t>
  </si>
  <si>
    <t>Zakládání</t>
  </si>
  <si>
    <t>275321611</t>
  </si>
  <si>
    <t>Základy z betonu železového (bez výztuže) patky z betonu bez zvláštních nároků na prostředí tř. C 30/37</t>
  </si>
  <si>
    <t>-999129829</t>
  </si>
  <si>
    <t>"5K2-1" 0,5*0,9*1,0*2</t>
  </si>
  <si>
    <t>"5K3-2" 0,5*0,9*1,0*2</t>
  </si>
  <si>
    <t>"5K3-3" 0,5*0,9*1,0*2</t>
  </si>
  <si>
    <t>"5K3-6-1" 0,5*0,9*1,0*2</t>
  </si>
  <si>
    <t>"5K3-10" 1,5*1,5*1,0*2</t>
  </si>
  <si>
    <t>"5K3-11" 0,5*0,9*1,0*2</t>
  </si>
  <si>
    <t>"5K4-6" 0,5*0,9*1,0*2</t>
  </si>
  <si>
    <t>"5K4-11" 1,5*1,5*1,0*2</t>
  </si>
  <si>
    <t>"M1-6" 1,5*1,5*1,0*2</t>
  </si>
  <si>
    <t>"M1-7" 1,5*1,5*1,0*2</t>
  </si>
  <si>
    <t>"M1-9" 1,5*1,5*1,0*2</t>
  </si>
  <si>
    <t>"P1+P2+P3-2" 0,5*0,9*1,0*2</t>
  </si>
  <si>
    <t>"P1+P2+P3-13" 0,5*0,9*1,0*2</t>
  </si>
  <si>
    <t>"P1+P2+P3-18-1" 0,5*0,9*1,0*2</t>
  </si>
  <si>
    <t>"P1+P2+P3-18-2" 0,5*0,9*1,0*2</t>
  </si>
  <si>
    <t>"P4-6" 0,5*0,9*1,0*2</t>
  </si>
  <si>
    <t>"P4-7" 1,5*1,5*1,0*2</t>
  </si>
  <si>
    <t>"P4-8" 1,5*1,5*1,0*2</t>
  </si>
  <si>
    <t>"P4-9" 0,5*0,9*1,0*2</t>
  </si>
  <si>
    <t>"P4-10" 0,5*0,9*1,0*2</t>
  </si>
  <si>
    <t>"P4-11" 1,5*1,5*1,0*2</t>
  </si>
  <si>
    <t>"P4-12" 1,5*1,5*1,0*2</t>
  </si>
  <si>
    <t>"P4-14" 1,5*1,5*1,0*2</t>
  </si>
  <si>
    <t>5</t>
  </si>
  <si>
    <t>275351121</t>
  </si>
  <si>
    <t>Bednění základů patek zřízení</t>
  </si>
  <si>
    <t>1915147384</t>
  </si>
  <si>
    <t>"5K2-1" (0,5+0,9)*2*0,5*2</t>
  </si>
  <si>
    <t>"5K3-2" (0,5+0,9)*2*0,5*2</t>
  </si>
  <si>
    <t>"5K3-3" (0,5+0,9)*2*0,5*2</t>
  </si>
  <si>
    <t>"5K3-6-1" (0,5+0,9)*2*1,0*2</t>
  </si>
  <si>
    <t>"5K3-10" (1,5+1,5)*2*1,0*2</t>
  </si>
  <si>
    <t>"5K3-11" (0,5+0,9)*2*1,0*2</t>
  </si>
  <si>
    <t>"5K4-6" (0,5+0,9)*2*0,5*2</t>
  </si>
  <si>
    <t>"5K4-11" (1,5+1,5)*2*0,5*2</t>
  </si>
  <si>
    <t>"M1-6" (1,5+1,5)*2*1,0*2</t>
  </si>
  <si>
    <t>"M1-7" (1,5+1,5)*2*1,0*2</t>
  </si>
  <si>
    <t>"M1-9" (1,5+1,5)*2*1,0*2</t>
  </si>
  <si>
    <t>"P1+P2+P3-2" (0,5+0,9)*2*1,0*2</t>
  </si>
  <si>
    <t>"P1+P2+P3-13" (0,5+0,9)*2*1,0*2</t>
  </si>
  <si>
    <t>"P1+P2+P3-18-1" (0,5+0,9)*2*1,0*2</t>
  </si>
  <si>
    <t>"P1+P2+P3-18-2" (0,5+0,9)*2*1,0*2</t>
  </si>
  <si>
    <t>"P4-6" (0,5+0,9)*2*0,5*2</t>
  </si>
  <si>
    <t>"P4-7" (1,5+1,5)*2*0,5*2</t>
  </si>
  <si>
    <t>"P4-8" (1,5+1,5)*2*0,5*2</t>
  </si>
  <si>
    <t>"P4-9" (0,5+0,9)*2*0,5*2</t>
  </si>
  <si>
    <t>"P4-10" (0,5+0,9)*2*0,5*2</t>
  </si>
  <si>
    <t>"P4-11" (1,5+1,5)*2*0,5*2</t>
  </si>
  <si>
    <t>"P4-12" (1,5+1,5)*2*0,5*2</t>
  </si>
  <si>
    <t>"P4-14" (1,5+1,5)*2*0,5*2</t>
  </si>
  <si>
    <t>6</t>
  </si>
  <si>
    <t>275351122</t>
  </si>
  <si>
    <t>Bednění základů patek odstranění</t>
  </si>
  <si>
    <t>-251654108</t>
  </si>
  <si>
    <t>7</t>
  </si>
  <si>
    <t>275362021</t>
  </si>
  <si>
    <t>Výztuž základů patek ze svařovaných sítí z drátů typu KARI</t>
  </si>
  <si>
    <t>t</t>
  </si>
  <si>
    <t>788770044</t>
  </si>
  <si>
    <t>"Předpoklad: 150 kg/m3" 56,7*150*0,001</t>
  </si>
  <si>
    <t>Komunikace pozemní</t>
  </si>
  <si>
    <t>8</t>
  </si>
  <si>
    <t>578142115</t>
  </si>
  <si>
    <t>Litý asfalt MA 8 (LAJ) s rozprostřením z nemodifikovaného asfaltu v pruhu šířky do 3 m tl. 40 mm</t>
  </si>
  <si>
    <t>-1311666895</t>
  </si>
  <si>
    <t>9</t>
  </si>
  <si>
    <t>578901111</t>
  </si>
  <si>
    <t>Zdrsňovací posyp litého asfaltu z kameniva drobného drceného obaleného asfaltem se zaválcováním a s odstraněním přebytečného materiálu s povrchu, v množství 4 kg/m2</t>
  </si>
  <si>
    <t>-1484301963</t>
  </si>
  <si>
    <t>273313611</t>
  </si>
  <si>
    <t>Základy z betonu prostého desky z betonu kamenem neprokládaného tř. C 16/20</t>
  </si>
  <si>
    <t>-910954356</t>
  </si>
  <si>
    <t>12,41*0,1 'Přepočtené koeficientem množství</t>
  </si>
  <si>
    <t>Ostatní konstrukce a práce, bourání</t>
  </si>
  <si>
    <t>914111111</t>
  </si>
  <si>
    <t>Montáž svislé dopravní značky základní velikosti do 1 m2 objímkami na sloupky nebo konzoly</t>
  </si>
  <si>
    <t>kus</t>
  </si>
  <si>
    <t>1436368426</t>
  </si>
  <si>
    <t>"5K2-2-2" 2</t>
  </si>
  <si>
    <t>"5K2-3-2" 4</t>
  </si>
  <si>
    <t>"5K2-3-3" 4</t>
  </si>
  <si>
    <t>"5K2-4" 2</t>
  </si>
  <si>
    <t>"5K2-5" 2</t>
  </si>
  <si>
    <t>"5K2-6" 1</t>
  </si>
  <si>
    <t>"5K2-7 - na stávající sloupek" 1</t>
  </si>
  <si>
    <t>"5K2-8 - na stávající sloupek" 3</t>
  </si>
  <si>
    <t>"5K2-9" 3</t>
  </si>
  <si>
    <t>"5K3-4" 2</t>
  </si>
  <si>
    <t>"5K3-6-2" 2</t>
  </si>
  <si>
    <t>"5K3-6-3" 2</t>
  </si>
  <si>
    <t>"5K3-6-4" 2</t>
  </si>
  <si>
    <t>"5K3-8" 2</t>
  </si>
  <si>
    <t>"5K3-12" 1</t>
  </si>
  <si>
    <t>"5K3-13" 1</t>
  </si>
  <si>
    <t>"5K3-14" 1</t>
  </si>
  <si>
    <t>"5K4-7" 2</t>
  </si>
  <si>
    <t>"5K4-9-1" 2</t>
  </si>
  <si>
    <t>"5K4-9-2" 4</t>
  </si>
  <si>
    <t>"M1-4" 4</t>
  </si>
  <si>
    <t>"P1+P2+P3-8-2" 2</t>
  </si>
  <si>
    <t>"P1+P2+P3-12-2" 4</t>
  </si>
  <si>
    <t>"P1+P2+P3-19-1" 4</t>
  </si>
  <si>
    <t>"P1+P2+P3-20-1" 6</t>
  </si>
  <si>
    <t>"P1+P2+P3-24" 4</t>
  </si>
  <si>
    <t>"P1+P2+P3-25" 4</t>
  </si>
  <si>
    <t>"P4-4" 4</t>
  </si>
  <si>
    <t>M</t>
  </si>
  <si>
    <t>40445631</t>
  </si>
  <si>
    <t>informativní značky směrové IS1c, IS2c, IS3c, IS4c, IS5, IS11b, d, IS19c 1350x330mm</t>
  </si>
  <si>
    <t>2133887414</t>
  </si>
  <si>
    <t>P</t>
  </si>
  <si>
    <t>Poznámka k položce:_x000d_
Rozměr: 1350x300 mm nebo 1550x330 mm (dle PD)</t>
  </si>
  <si>
    <t>40445632</t>
  </si>
  <si>
    <t>informativní značky směrové IS1d, IS2d, IS3d, IS4d, IS19d 1350x500mm</t>
  </si>
  <si>
    <t>-309285723</t>
  </si>
  <si>
    <t>40445630</t>
  </si>
  <si>
    <t>informativní značky směrové IS1b, IS2b, IS3b, IS4b, IS19b 1100x500mm</t>
  </si>
  <si>
    <t>244186786</t>
  </si>
  <si>
    <t>40445629</t>
  </si>
  <si>
    <t>informativní značky směrové IS1a, IS2a, IS3a, IS4a, IS19a 1100x330mm</t>
  </si>
  <si>
    <t>-1881666283</t>
  </si>
  <si>
    <t>404456R03</t>
  </si>
  <si>
    <t>informativní značky směrové IS19a 700x200mm</t>
  </si>
  <si>
    <t>-1553241237</t>
  </si>
  <si>
    <t>914111112</t>
  </si>
  <si>
    <t>Montáž svislé dopravní značky základní velikosti do 1 m2 páskováním na sloupy</t>
  </si>
  <si>
    <t>-1579221924</t>
  </si>
  <si>
    <t>"5K2-2-1 - na sloup VO" 4</t>
  </si>
  <si>
    <t>"5K2-3-1 - na sloup VO" 2</t>
  </si>
  <si>
    <t>"5K3-9 na sloup VO" 2</t>
  </si>
  <si>
    <t>"5K4-4 na sloup VO" 2</t>
  </si>
  <si>
    <t>"5K4-8 na sloup VO" 2</t>
  </si>
  <si>
    <t>"P1+P2+P3-12-1 na sloup VO" 4</t>
  </si>
  <si>
    <t>"P1+P2+P3-23 na sloup VO" 4</t>
  </si>
  <si>
    <t>1961768936</t>
  </si>
  <si>
    <t>-2022843878</t>
  </si>
  <si>
    <t>149176149</t>
  </si>
  <si>
    <t>1753588413</t>
  </si>
  <si>
    <t>914211111</t>
  </si>
  <si>
    <t>Montáž svislé dopravní značky velkoplošné velikosti do 6 m2</t>
  </si>
  <si>
    <t>366098385</t>
  </si>
  <si>
    <t>"5K2-1" 1</t>
  </si>
  <si>
    <t>"5K3-2" 1</t>
  </si>
  <si>
    <t>"5K3-3" 1</t>
  </si>
  <si>
    <t>"5K3-6-1" 1</t>
  </si>
  <si>
    <t>"5K3-10" 1</t>
  </si>
  <si>
    <t>"5K3-11" 1</t>
  </si>
  <si>
    <t>"5K4-6" 1</t>
  </si>
  <si>
    <t>"5K4-11" 1</t>
  </si>
  <si>
    <t>"M1-6" 1</t>
  </si>
  <si>
    <t>"M1-7" 1</t>
  </si>
  <si>
    <t>"M1-9" 1</t>
  </si>
  <si>
    <t>"P1+P2+P3-2" 1</t>
  </si>
  <si>
    <t>"P1+P2+P3-13" 1</t>
  </si>
  <si>
    <t>"P1+P2+P3-16" 2</t>
  </si>
  <si>
    <t>"P1+P2+P3-18-1" 1</t>
  </si>
  <si>
    <t>"P1+P2+P3-18-2" 1</t>
  </si>
  <si>
    <t>"P1+P2+P3-19-2" 2</t>
  </si>
  <si>
    <t>"P1+P2+P3-20-2" 2</t>
  </si>
  <si>
    <t>"P4-6" 1</t>
  </si>
  <si>
    <t>"P4-7" 1</t>
  </si>
  <si>
    <t>"P4-8" 1</t>
  </si>
  <si>
    <t>"P4-9" 1</t>
  </si>
  <si>
    <t>"P4-10" 1</t>
  </si>
  <si>
    <t>"P4-11" 1</t>
  </si>
  <si>
    <t>"P4-12" 1</t>
  </si>
  <si>
    <t>"P4-14" 1</t>
  </si>
  <si>
    <t>404456R01</t>
  </si>
  <si>
    <t>značka velkoplošná lamelová hliníková s fólií</t>
  </si>
  <si>
    <t>-950804999</t>
  </si>
  <si>
    <t>"5K2-1" 2,0*1,5+2,0*0,4</t>
  </si>
  <si>
    <t>"5K3-2" 2,0*1,7+2,0*0,4</t>
  </si>
  <si>
    <t>"5K3-3" 2,0*1,5+2,0*0,4</t>
  </si>
  <si>
    <t>"5K3-6-1" 2,0*1,3+1,8*0,4</t>
  </si>
  <si>
    <t>"5K3-10" 2,5*2,4</t>
  </si>
  <si>
    <t>"5K3-11" 2,5*1,5</t>
  </si>
  <si>
    <t>"5K4-6" 2,0*1,5+2,0*0,4</t>
  </si>
  <si>
    <t>"5K4-11" 3,0*3,2+2,5*0,4</t>
  </si>
  <si>
    <t>"M1-6" 3,0*2,2+2,8*0,4</t>
  </si>
  <si>
    <t>"M1-7" 3,0*4,4+2,8*0,4</t>
  </si>
  <si>
    <t>"M1-9" 2,5*3,2</t>
  </si>
  <si>
    <t>"P1+P2+P3-2" 2,5*1,7+2,0*0,4</t>
  </si>
  <si>
    <t>"P1+P2+P3-13" 3,0*3,7+1,8*0,4</t>
  </si>
  <si>
    <t>"P1+P2+P3-18-1" 2,0*1,5</t>
  </si>
  <si>
    <t>"P1+P2+P3-18-2" 2,0*1,5</t>
  </si>
  <si>
    <t>"P4-6" 2,5*1,7</t>
  </si>
  <si>
    <t>"P4-7" 3,0*4,1</t>
  </si>
  <si>
    <t>"P4-8" 3,0*3,4</t>
  </si>
  <si>
    <t>"P4-11" 3,0*3,2</t>
  </si>
  <si>
    <t>"P4-12" 3,0*4,1</t>
  </si>
  <si>
    <t>404456R02</t>
  </si>
  <si>
    <t>informativní značky směrové IS6e, IS7a 1500x1500mm</t>
  </si>
  <si>
    <t>-779446375</t>
  </si>
  <si>
    <t>"P4-14" 2</t>
  </si>
  <si>
    <t>404456R06</t>
  </si>
  <si>
    <t>informativní značky provozní IP19 1500x1500mm</t>
  </si>
  <si>
    <t>1603921008</t>
  </si>
  <si>
    <t>404456R04</t>
  </si>
  <si>
    <t>informativní značky jiné IJ7 1000x1500mm</t>
  </si>
  <si>
    <t>1729262048</t>
  </si>
  <si>
    <t>914511111</t>
  </si>
  <si>
    <t>Montáž sloupku dopravních značek délky do 3,5 m do betonového základu</t>
  </si>
  <si>
    <t>158562166</t>
  </si>
  <si>
    <t>"5K2-3-2" 2</t>
  </si>
  <si>
    <t>"5K2-3-3" 2</t>
  </si>
  <si>
    <t>"5K2-9" 2</t>
  </si>
  <si>
    <t>"5K4-9-2" 1</t>
  </si>
  <si>
    <t>"P1+P2+P3-12-2" 2</t>
  </si>
  <si>
    <t>"P1+P2+P3-16" 2*2</t>
  </si>
  <si>
    <t>"P1+P2+P3-19-1" 2</t>
  </si>
  <si>
    <t>"P1+P2+P3-19-2" 2*2</t>
  </si>
  <si>
    <t>"P1+P2+P3-20-1" 2</t>
  </si>
  <si>
    <t>"P1+P2+P3-20-2" 2*2</t>
  </si>
  <si>
    <t>"P1+P2+P3-24" 2</t>
  </si>
  <si>
    <t>"P1+P2+P3-25"2</t>
  </si>
  <si>
    <t>"M1-4" 2</t>
  </si>
  <si>
    <t>"P4-4" 2</t>
  </si>
  <si>
    <t>"P4-9" 2</t>
  </si>
  <si>
    <t>"P4-10" 2</t>
  </si>
  <si>
    <t>40445230</t>
  </si>
  <si>
    <t>sloupek pro dopravní značku Zn D 70mm v 3,5m</t>
  </si>
  <si>
    <t>-1518633828</t>
  </si>
  <si>
    <t>40445257</t>
  </si>
  <si>
    <t>svorka upínací na sloupek D 70mm</t>
  </si>
  <si>
    <t>1641287535</t>
  </si>
  <si>
    <t>40445254</t>
  </si>
  <si>
    <t>víčko plastové na sloupek D 70mm</t>
  </si>
  <si>
    <t>-1783218632</t>
  </si>
  <si>
    <t>914511R01</t>
  </si>
  <si>
    <t>Dodávka a montáž sloupku dopravních značek s příhradovou stojkou</t>
  </si>
  <si>
    <t>-1759893492</t>
  </si>
  <si>
    <t>Poznámka k položce:_x000d_
Včetně ukotvení do betonového základu (patních desek, kotevních šroubů) a plastových víček_x000d_
ST - střední nebo těžký typ</t>
  </si>
  <si>
    <t>"5K2-1" 2</t>
  </si>
  <si>
    <t>"5K3-2" 2</t>
  </si>
  <si>
    <t>"5K3-3" 2</t>
  </si>
  <si>
    <t>"5K3-6-1" 2</t>
  </si>
  <si>
    <t>"5K3-10 ST" 2</t>
  </si>
  <si>
    <t>"5K3-11" 2</t>
  </si>
  <si>
    <t>"5K4-6" 2</t>
  </si>
  <si>
    <t>"5K4-11" 2</t>
  </si>
  <si>
    <t>"M1-6 ST" 2</t>
  </si>
  <si>
    <t>"M1-7 ST" 2</t>
  </si>
  <si>
    <t>"M1-9 ST" 2</t>
  </si>
  <si>
    <t>"P1+P2+P3-2" 2</t>
  </si>
  <si>
    <t>"P1+P2+P3-13" 2</t>
  </si>
  <si>
    <t>"P1+P2+P3-18-1" 2</t>
  </si>
  <si>
    <t>"P1+P2+P3-18-2" 2</t>
  </si>
  <si>
    <t>"P4-6" 2</t>
  </si>
  <si>
    <t>"P4-7 ST" 2</t>
  </si>
  <si>
    <t>"P4-8 ST" 2</t>
  </si>
  <si>
    <t>"P4-11 ST" 2</t>
  </si>
  <si>
    <t>"P4-12 ST" 2</t>
  </si>
  <si>
    <t>"P4-14 ST" 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</si>
  <si>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</si>
  <si>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</si>
  <si>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m</t>
  </si>
  <si>
    <t>-620809406</t>
  </si>
  <si>
    <t>"5K2-2-2" (1,5+0,8)*2</t>
  </si>
  <si>
    <t>"5K2-3-3" (1,5+0,8)*2</t>
  </si>
  <si>
    <t>"5K2-4" (1,5+0,8)*2</t>
  </si>
  <si>
    <t>"5K2-5" (1,5+0,8)*2</t>
  </si>
  <si>
    <t>"5K2-6" 1,0*4</t>
  </si>
  <si>
    <t>"5K3-6-4" (1,5+0,8)*2</t>
  </si>
  <si>
    <t>"5K3-13" 1,0*4</t>
  </si>
  <si>
    <t>"5K4-9-2" 1,0*4</t>
  </si>
  <si>
    <t>"P1+P2+P3-24" (1,5+0,8)*2</t>
  </si>
  <si>
    <t>"P4-10" (1,3+1,7)*2</t>
  </si>
  <si>
    <t>919735111</t>
  </si>
  <si>
    <t>Řezání stávajícího živičného krytu nebo podkladu hloubky do 50 mm</t>
  </si>
  <si>
    <t>-1293761661</t>
  </si>
  <si>
    <t>945412111</t>
  </si>
  <si>
    <t>Teleskopická hydraulická montážní plošina na samohybném podvozku, s otočným košem výšky zdvihu do 8 m</t>
  </si>
  <si>
    <t>den</t>
  </si>
  <si>
    <t>-464542772</t>
  </si>
  <si>
    <t>"Montáž a demontáž velkoplošných značek"</t>
  </si>
  <si>
    <t>961044111</t>
  </si>
  <si>
    <t>Bourání základů z betonu prostého</t>
  </si>
  <si>
    <t>1967077534</t>
  </si>
  <si>
    <t>"P4-4" 0,5*0,9*1,0*2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</si>
  <si>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</si>
  <si>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</si>
  <si>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-1800891401</t>
  </si>
  <si>
    <t>"5K4-9-1" 1</t>
  </si>
  <si>
    <t>"5K3-10" 2</t>
  </si>
  <si>
    <t>"M1-6" 2</t>
  </si>
  <si>
    <t>"M1-7" 2</t>
  </si>
  <si>
    <t>"M1-9" 2</t>
  </si>
  <si>
    <t>"P4-7" 2</t>
  </si>
  <si>
    <t>"P4-8" 2</t>
  </si>
  <si>
    <t>"P4-11" 2</t>
  </si>
  <si>
    <t>"P4-12" 2</t>
  </si>
  <si>
    <t>37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</si>
  <si>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</si>
  <si>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</si>
  <si>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584748679</t>
  </si>
  <si>
    <t>"5K2-2-1" 1</t>
  </si>
  <si>
    <t>"5K2-3-1" 1</t>
  </si>
  <si>
    <t>"5K2-4" 1</t>
  </si>
  <si>
    <t>"5K3-9" 2</t>
  </si>
  <si>
    <t>"5K4-4" 2</t>
  </si>
  <si>
    <t>"5K4-8" 2</t>
  </si>
  <si>
    <t>"P1+P2+P3-12-1" 4</t>
  </si>
  <si>
    <t>"P1+P2+P3-23" 4</t>
  </si>
  <si>
    <t>38</t>
  </si>
  <si>
    <t>966006R01</t>
  </si>
  <si>
    <t>Odstranění (demontáž) svislých dopravních značek velkoplošných lamelových s odklizením materiálu na skládku na vzdálenost do 20 m nebo s naložením na dopravní prostředek ze sloupů, sloupků nebo konzol</t>
  </si>
  <si>
    <t>-1418245779</t>
  </si>
  <si>
    <t>Poznámka k položce:_x000d_
Včetně dopravy materiálu</t>
  </si>
  <si>
    <t>"5K2-1" 2,0*1,5</t>
  </si>
  <si>
    <t>"5K3-2" 2,0*2,2</t>
  </si>
  <si>
    <t>"5K3-3" 2,0*1,9</t>
  </si>
  <si>
    <t>"5K3-6-1" 2,0*1,7</t>
  </si>
  <si>
    <t>"5K4-6" 2,0*1,9</t>
  </si>
  <si>
    <t>"M1-6" 3,0*2,6</t>
  </si>
  <si>
    <t>"M1-7" 3,0*5,0</t>
  </si>
  <si>
    <t>"P1+P2+P3-2" 2,5*2,0</t>
  </si>
  <si>
    <t>"P1+P2+P3-13" 3,0*4,1</t>
  </si>
  <si>
    <t>"P4-9" 1,5*1,5</t>
  </si>
  <si>
    <t>"P4-10" 1,5*1,5</t>
  </si>
  <si>
    <t>"P4-14" 1,5*3,0</t>
  </si>
  <si>
    <t>39</t>
  </si>
  <si>
    <t>966006R02</t>
  </si>
  <si>
    <t>Odstranění příhradového sloupku</t>
  </si>
  <si>
    <t>41084928</t>
  </si>
  <si>
    <t>997</t>
  </si>
  <si>
    <t>Přesun sutě</t>
  </si>
  <si>
    <t>40</t>
  </si>
  <si>
    <t>997221551</t>
  </si>
  <si>
    <t>Vodorovná doprava suti bez naložení, ale se složením a s hrubým urovnáním ze sypkých materiálů, na vzdálenost do 1 km</t>
  </si>
  <si>
    <t>-1572313430</t>
  </si>
  <si>
    <t>41</t>
  </si>
  <si>
    <t>997221559</t>
  </si>
  <si>
    <t>Vodorovná doprava suti bez naložení, ale se složením a s hrubým urovnáním Příplatek k ceně za každý další i započatý 1 km přes 1 km</t>
  </si>
  <si>
    <t>2141921373</t>
  </si>
  <si>
    <t>Poznámka k položce:_x000d_
Vzdálenost dopravy: 20 km</t>
  </si>
  <si>
    <t>71,784*19 'Přepočtené koeficientem množství</t>
  </si>
  <si>
    <t>42</t>
  </si>
  <si>
    <t>997221615</t>
  </si>
  <si>
    <t>Poplatek za uložení stavebního odpadu na skládce (skládkovné) z prostého betonu zatříděného do Katalogu odpadů pod kódem 17 01 01</t>
  </si>
  <si>
    <t>228387191</t>
  </si>
  <si>
    <t>43</t>
  </si>
  <si>
    <t>997221645</t>
  </si>
  <si>
    <t>Poplatek za uložení stavebního odpadu na skládce (skládkovné) asfaltového bez obsahu dehtu zatříděného do Katalogu odpadů pod kódem 17 03 02</t>
  </si>
  <si>
    <t>-1267691509</t>
  </si>
  <si>
    <t>998</t>
  </si>
  <si>
    <t>Přesun hmot</t>
  </si>
  <si>
    <t>44</t>
  </si>
  <si>
    <t>998225111</t>
  </si>
  <si>
    <t>Přesun hmot pro komunikace s krytem z kameniva, monolitickým betonovým nebo živičným dopravní vzdálenost do 200 m jakékoliv délky objektu</t>
  </si>
  <si>
    <t>-390423853</t>
  </si>
  <si>
    <t>S_zn</t>
  </si>
  <si>
    <t>Plocha značek</t>
  </si>
  <si>
    <t>25,263</t>
  </si>
  <si>
    <t>02 - 5K3-1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</si>
  <si>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</si>
  <si>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</si>
  <si>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</si>
  <si>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914211112</t>
  </si>
  <si>
    <t>Montáž svislé dopravní značky velkoplošné velikosti do 12 m2</t>
  </si>
  <si>
    <t>-2136173178</t>
  </si>
  <si>
    <t>1305188322</t>
  </si>
  <si>
    <t>11,0*2,15+2,5*0,645</t>
  </si>
  <si>
    <t>-777275311</t>
  </si>
  <si>
    <t>Odstranění (demontáž) svislých dopravních značek velkoplošných s odklizením materiálu na skládku na vzdálenost do 20 m nebo s naložením na dopravní prostředek ze sloupů, sloupků nebo konzol</t>
  </si>
  <si>
    <t>-995509611</t>
  </si>
  <si>
    <t>Poznámka k položce:_x000d_
Odstranění značek včetně odvozu a likvidace odpadu</t>
  </si>
  <si>
    <t>"Stávající značení" S_zn</t>
  </si>
  <si>
    <t>-1230292378</t>
  </si>
  <si>
    <t>2033664173</t>
  </si>
  <si>
    <t>0,42*10 'Přepočtené koeficientem množství</t>
  </si>
  <si>
    <t>998229111</t>
  </si>
  <si>
    <t>Přesun hmot ruční pro pozemní komunikace s naložením a složením na vzdálenost do 50 m, s krytem z kameniva, monolitickým betonovým nebo živičným</t>
  </si>
  <si>
    <t>151617816</t>
  </si>
  <si>
    <t>PSV</t>
  </si>
  <si>
    <t>Práce a dodávky PSV</t>
  </si>
  <si>
    <t>767</t>
  </si>
  <si>
    <t>Konstrukce zámečnické</t>
  </si>
  <si>
    <t>767995114</t>
  </si>
  <si>
    <t>Montáž ostatních atypických zámečnických konstrukcí hmotnosti přes 20 do 50 kg</t>
  </si>
  <si>
    <t>kg</t>
  </si>
  <si>
    <t>-1430370125</t>
  </si>
  <si>
    <t>"Roznášecí nosníky" 525,0</t>
  </si>
  <si>
    <t>130107R01</t>
  </si>
  <si>
    <t>roznášecí nosníky - materiál a výroba</t>
  </si>
  <si>
    <t>1304425905</t>
  </si>
  <si>
    <t>Poznámka k položce:_x000d_
Včetně spojovacího materiálu a kotvení (třmenů) apod.</t>
  </si>
  <si>
    <t>525*0,001 'Přepočtené koeficientem množství</t>
  </si>
  <si>
    <t>767996801</t>
  </si>
  <si>
    <t>Demontáž ostatních zámečnických konstrukcí o hmotnosti jednotlivých dílů rozebráním do 50 kg</t>
  </si>
  <si>
    <t>-183873704</t>
  </si>
  <si>
    <t>"Roznášecí nosníky - stávající" 420,0</t>
  </si>
  <si>
    <t>767996R01</t>
  </si>
  <si>
    <t>Výkup kovového odpadu</t>
  </si>
  <si>
    <t>-1214650439</t>
  </si>
  <si>
    <t>Poznámka k položce:_x000d_
Roznášecí nosníky, stávající portál (pokud se mění), kotvení</t>
  </si>
  <si>
    <t>0,42*1000 'Přepočtené koeficientem množství</t>
  </si>
  <si>
    <t>998767101</t>
  </si>
  <si>
    <t>Přesun hmot pro zámečnické konstrukce stanovený z hmotnosti přesunovaného materiálu vodorovná dopravní vzdálenost do 50 m v objektech výšky do 6 m</t>
  </si>
  <si>
    <t>-53869918</t>
  </si>
  <si>
    <t>789</t>
  </si>
  <si>
    <t>Povrchové úpravy ocelových konstrukcí a technologických zařízení</t>
  </si>
  <si>
    <t>789325R01</t>
  </si>
  <si>
    <t>Protikorozní ochrana ocelových konstrukcí s povlakovým nástřikem metalizací a polyuretanový nátěr</t>
  </si>
  <si>
    <t>955617049</t>
  </si>
  <si>
    <t>Poznámka k položce:_x000d_
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</si>
  <si>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"Plocha portálu a nosníků" 17,4</t>
  </si>
  <si>
    <t>21,653</t>
  </si>
  <si>
    <t>03 - 5K3-5</t>
  </si>
  <si>
    <t>8,0*1,9+3,0*1,9+1,75*0,43</t>
  </si>
  <si>
    <t>104111093</t>
  </si>
  <si>
    <t>55416450</t>
  </si>
  <si>
    <t>0,445*10 'Přepočtené koeficientem množství</t>
  </si>
  <si>
    <t>"Roznášecí nosníky" 555,0</t>
  </si>
  <si>
    <t>555*0,001 'Přepočtené koeficientem množství</t>
  </si>
  <si>
    <t>"Roznášecí nosníky - stávající" 445,0</t>
  </si>
  <si>
    <t>0,445*1000 'Přepočtené koeficientem množství</t>
  </si>
  <si>
    <t>"Plocha portálu a nosníků" 18,38</t>
  </si>
  <si>
    <t>8,71</t>
  </si>
  <si>
    <t>04 - 5K3-7</t>
  </si>
  <si>
    <t>3,5*1,5+2,0*1,3+2,0*0,43</t>
  </si>
  <si>
    <t>-1471839443</t>
  </si>
  <si>
    <t>0,22*10 'Přepočtené koeficientem množství</t>
  </si>
  <si>
    <t>"Roznášecí nosníky" 275,0</t>
  </si>
  <si>
    <t>275*0,001 'Přepočtené koeficientem množství</t>
  </si>
  <si>
    <t>"Roznášecí nosníky - stávající" 220,0</t>
  </si>
  <si>
    <t>0,22*1000 'Přepočtené koeficientem množství</t>
  </si>
  <si>
    <t>"Plocha portálu a nosníků" 8,93</t>
  </si>
  <si>
    <t>05 - 5K4-2</t>
  </si>
  <si>
    <t>3,0*2,4+3,0*0,6</t>
  </si>
  <si>
    <t>1146907039</t>
  </si>
  <si>
    <t>0,165*10 'Přepočtené koeficientem množství</t>
  </si>
  <si>
    <t>"Roznášecí nosníky" 205,0</t>
  </si>
  <si>
    <t>205*0,001 'Přepočtené koeficientem množství</t>
  </si>
  <si>
    <t>"Roznášecí nosníky - stávající" 165,0</t>
  </si>
  <si>
    <t>0,165*1000 'Přepočtené koeficientem množství</t>
  </si>
  <si>
    <t>"Plocha portálu a nosníků" 6,96</t>
  </si>
  <si>
    <t>9,6</t>
  </si>
  <si>
    <t>06 - 5K4-3</t>
  </si>
  <si>
    <t>3,0*2,6+3,0*0,6</t>
  </si>
  <si>
    <t>-1467751979</t>
  </si>
  <si>
    <t>20,525</t>
  </si>
  <si>
    <t>07 - 5K4-5</t>
  </si>
  <si>
    <t>8,0*1,9+2,5*1,7+2,5*0,43</t>
  </si>
  <si>
    <t>869695019</t>
  </si>
  <si>
    <t>0,44*10 'Přepočtené koeficientem množství</t>
  </si>
  <si>
    <t>"Roznášecí nosníky" 550,0</t>
  </si>
  <si>
    <t>550*0,001 'Přepočtené koeficientem množství</t>
  </si>
  <si>
    <t>"Roznášecí nosníky - stávající" 440,0</t>
  </si>
  <si>
    <t>0,44*1000 'Přepočtené koeficientem množství</t>
  </si>
  <si>
    <t>"Plocha portálu a nosníků" 18,03</t>
  </si>
  <si>
    <t>5,7</t>
  </si>
  <si>
    <t>08 - 5K4-10</t>
  </si>
  <si>
    <t>3,0*1,9</t>
  </si>
  <si>
    <t>2126520938</t>
  </si>
  <si>
    <t>0,125*10 'Přepočtené koeficientem množství</t>
  </si>
  <si>
    <t>"Roznášecí nosníky" 155,0</t>
  </si>
  <si>
    <t>155*0,001 'Přepočtené koeficientem množství</t>
  </si>
  <si>
    <t>"Roznášecí nosníky - stávající" 125,0</t>
  </si>
  <si>
    <t>0,125*1000 'Přepočtené koeficientem množství</t>
  </si>
  <si>
    <t>"Plocha portálu a nosníků" 5,09</t>
  </si>
  <si>
    <t>23,858</t>
  </si>
  <si>
    <t>09 - M1-1-1</t>
  </si>
  <si>
    <t>4,0*5,4+3,5*0,645</t>
  </si>
  <si>
    <t>-956745433</t>
  </si>
  <si>
    <t>"Plocha portálu a nosníků" 18,52</t>
  </si>
  <si>
    <t>V_pb</t>
  </si>
  <si>
    <t>Objem podkladního betonu</t>
  </si>
  <si>
    <t>1,32</t>
  </si>
  <si>
    <t>V_zp</t>
  </si>
  <si>
    <t>Objem základových patek</t>
  </si>
  <si>
    <t>18,84</t>
  </si>
  <si>
    <t>V_zas</t>
  </si>
  <si>
    <t>Objem zásypů</t>
  </si>
  <si>
    <t>36,514</t>
  </si>
  <si>
    <t>V_vyk</t>
  </si>
  <si>
    <t>Objem výkopů</t>
  </si>
  <si>
    <t>54,79</t>
  </si>
  <si>
    <t>V_sz</t>
  </si>
  <si>
    <t>Objem stávajících základů</t>
  </si>
  <si>
    <t>L_sv</t>
  </si>
  <si>
    <t>Délka demontovaných svodidel</t>
  </si>
  <si>
    <t>72</t>
  </si>
  <si>
    <t>S_ov</t>
  </si>
  <si>
    <t>Plocha obrusné vrstvy</t>
  </si>
  <si>
    <t>85,5</t>
  </si>
  <si>
    <t>10 - M1-1-2</t>
  </si>
  <si>
    <t>L_ov</t>
  </si>
  <si>
    <t>Obvod obrusné vrstvy</t>
  </si>
  <si>
    <t>46,5</t>
  </si>
  <si>
    <t>L_pv</t>
  </si>
  <si>
    <t>Délka podkladu</t>
  </si>
  <si>
    <t>28,5</t>
  </si>
  <si>
    <t>S_pv</t>
  </si>
  <si>
    <t>Plocha podkladu</t>
  </si>
  <si>
    <t>44,193</t>
  </si>
  <si>
    <t>M - Práce a dodávky M</t>
  </si>
  <si>
    <t xml:space="preserve">    22-M - Montáže technologických zařízení pro dopravní stavby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</si>
  <si>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</si>
  <si>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</si>
  <si>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-1651205635</t>
  </si>
  <si>
    <t>"Podkladní vrstvy" S_pv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</si>
  <si>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</si>
  <si>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</si>
  <si>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-1862073084</t>
  </si>
  <si>
    <t>-1349696163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</si>
  <si>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</si>
  <si>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</si>
  <si>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-756633889</t>
  </si>
  <si>
    <t>113154122</t>
  </si>
  <si>
    <t>Frézování živičného podkladu nebo krytu s naložením na dopravní prostředek plochy do 500 m2 bez překážek v trase pruhu šířky přes 0,5 m do 1 m, tloušťky vrstvy 40 mm</t>
  </si>
  <si>
    <t>1557779681</t>
  </si>
  <si>
    <t>"Bourání a opravy asfaltu - jednotlivé výměry"</t>
  </si>
  <si>
    <t>"Opravovaná plocha obrusné vrstvy" 28,5*3</t>
  </si>
  <si>
    <t>"Obvod oprav obrusné vrstvy" 15,5+15,5+15,5</t>
  </si>
  <si>
    <t>"Opravovaná plocha podkladů" L_pv*1,0</t>
  </si>
  <si>
    <t>"Obvod oprav podkladů" 9,5+9,5+9,5</t>
  </si>
  <si>
    <t>"Frézování" S_ov</t>
  </si>
  <si>
    <t>121112003</t>
  </si>
  <si>
    <t>Sejmutí ornice ručně při souvislé ploše, tl. vrstvy do 200 mm</t>
  </si>
  <si>
    <t>-757185139</t>
  </si>
  <si>
    <t>(L_pv+9,0)*5,0</t>
  </si>
  <si>
    <t>-1672572514</t>
  </si>
  <si>
    <t>16,1*(2,0+1,9)</t>
  </si>
  <si>
    <t>"Odečet stávajícího základu" -V_sz</t>
  </si>
  <si>
    <t>139911123</t>
  </si>
  <si>
    <t>Bourání konstrukcí v hloubených vykopávkách ručně s přemístěním suti na hromady na vzdálenost do 20 m nebo s naložením na dopravní prostředek z betonu železového nebo předpjatého</t>
  </si>
  <si>
    <t>1110984784</t>
  </si>
  <si>
    <t>"Stávající základy (odhad)" 4,0*1,0*1,0*2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</si>
  <si>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</si>
  <si>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</si>
  <si>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173690284</t>
  </si>
  <si>
    <t>V_vyk-V_zas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</si>
  <si>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</si>
  <si>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</si>
  <si>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-224466368</t>
  </si>
  <si>
    <t>18,276*10 'Přepočtené koeficientem množství</t>
  </si>
  <si>
    <t>171201221</t>
  </si>
  <si>
    <t>Poplatek za uložení stavebního odpadu na skládce (skládkovné) zeminy a kamení zatříděného do Katalogu odpadů pod kódem 17 05 04</t>
  </si>
  <si>
    <t>783392329</t>
  </si>
  <si>
    <t>18,276*1,8 'Přepočtené koeficientem množství</t>
  </si>
  <si>
    <t>171251201</t>
  </si>
  <si>
    <t>Uložení sypaniny na skládky nebo meziskládky bez hutnění s upravením uložené sypaniny do předepsaného tvaru</t>
  </si>
  <si>
    <t>454433267</t>
  </si>
  <si>
    <t>925008972</t>
  </si>
  <si>
    <t>"Objem výkopů" V_vyk</t>
  </si>
  <si>
    <t>"Odečet základů" -(V_pb+V_zp*0,9)</t>
  </si>
  <si>
    <t>181311103</t>
  </si>
  <si>
    <t>Rozprostření a urovnání ornice v rovině nebo ve svahu sklonu do 1:5 ručně při souvislé ploše, tl. vrstvy do 200 mm</t>
  </si>
  <si>
    <t>1632588935</t>
  </si>
  <si>
    <t>181411142</t>
  </si>
  <si>
    <t>Založení trávníku na půdě předem připravené plochy do 1000 m2 výsevem včetně utažení parterového na svahu přes 1:5 do 1:2</t>
  </si>
  <si>
    <t>-1872063455</t>
  </si>
  <si>
    <t>00572474</t>
  </si>
  <si>
    <t>osivo směs travní krajinná-svahová</t>
  </si>
  <si>
    <t>580265884</t>
  </si>
  <si>
    <t>187,5*0,02 'Přepočtené koeficientem množství</t>
  </si>
  <si>
    <t>273313511</t>
  </si>
  <si>
    <t>Základy z betonu prostého desky z betonu kamenem neprokládaného tř. C 12/15</t>
  </si>
  <si>
    <t>1006783662</t>
  </si>
  <si>
    <t>"Podkladní beton" 6,6*0,1*2</t>
  </si>
  <si>
    <t>275322611</t>
  </si>
  <si>
    <t>Základy z betonu železového (bez výztuže) patky z betonu se zvýšenými nároky na prostředí tř. C 30/37</t>
  </si>
  <si>
    <t>-2027950697</t>
  </si>
  <si>
    <t>"Stupňovité patky"</t>
  </si>
  <si>
    <t>1,2*5,5*1,2*2</t>
  </si>
  <si>
    <t>0,8*2,5*0,75*2</t>
  </si>
  <si>
    <t>-767256819</t>
  </si>
  <si>
    <t>(1,2+5,5)*1,2*2*2</t>
  </si>
  <si>
    <t>(0,8+2,5)*0,75*2*2</t>
  </si>
  <si>
    <t>-271206825</t>
  </si>
  <si>
    <t>275361821</t>
  </si>
  <si>
    <t>Výztuž základů patek z betonářské oceli 10 505 (R)</t>
  </si>
  <si>
    <t>1653449396</t>
  </si>
  <si>
    <t>"Vyztužení: 45 kg/m3" V_zp*45*0,001</t>
  </si>
  <si>
    <t>1402876484</t>
  </si>
  <si>
    <t>"Vyztužení: 40 kg/m3" V_zp*40*0,001</t>
  </si>
  <si>
    <t>564861113</t>
  </si>
  <si>
    <t>Podklad ze štěrkodrti ŠD s rozprostřením a zhutněním, po zhutnění tl. 220 mm</t>
  </si>
  <si>
    <t>-1619218939</t>
  </si>
  <si>
    <t>565135101</t>
  </si>
  <si>
    <t>Asfaltový beton vrstva podkladní ACP 16 (obalované kamenivo střednězrnné - OKS) s rozprostřením a zhutněním v pruhu šířky do 1,5 m, po zhutnění tl. 50 mm</t>
  </si>
  <si>
    <t>1688270725</t>
  </si>
  <si>
    <t>567122112</t>
  </si>
  <si>
    <t>Podklad ze směsi stmelené cementem SC bez dilatačních spár, s rozprostřením a zhutněním SC C 8/10 (KSC I), po zhutnění tl. 130 mm</t>
  </si>
  <si>
    <t>1391654754</t>
  </si>
  <si>
    <t>573211107</t>
  </si>
  <si>
    <t>Postřik spojovací PS bez posypu kamenivem z asfaltu silničního, v množství 0,30 kg/m2</t>
  </si>
  <si>
    <t>-1182828472</t>
  </si>
  <si>
    <t>573231106</t>
  </si>
  <si>
    <t>Postřik spojovací PS bez posypu kamenivem ze silniční emulze, v množství 0,30 kg/m2</t>
  </si>
  <si>
    <t>-19995614</t>
  </si>
  <si>
    <t>577134131</t>
  </si>
  <si>
    <t>Asfaltový beton vrstva obrusná ACO 11 (ABS) s rozprostřením a se zhutněním z modifikovaného asfaltu v pruhu šířky přes do 1,5 do 3 m, po zhutnění tl. 40 mm</t>
  </si>
  <si>
    <t>-1236508164</t>
  </si>
  <si>
    <t>577155032</t>
  </si>
  <si>
    <t>Asfaltový beton vrstva ložní ACL 16 (ABH) s rozprostřením a zhutněním z modifikovaného asfaltu v pruhu šířky do 1,5 m, po zhutnění tl. 60 mm</t>
  </si>
  <si>
    <t>-959443872</t>
  </si>
  <si>
    <t>426241R01</t>
  </si>
  <si>
    <t>Dodávka a montáž portálu délky do 18 m s jedním nosníkem, do 50 m2 dopravního značení, bez obslužné lávky a elektrického vybavení</t>
  </si>
  <si>
    <t>-1000212626</t>
  </si>
  <si>
    <t>Poznámka k položce:_x000d_
položka portály (P) a poloportály (PP) dopravních značek (DZ) zahrnuje i kotvení, roznášecí nosníky pro DZ nebo úchyty pro proměnné dopravní značky (PDZ) a zařízení pro provozní informace (ZPI), nosné konstrukce pro vnější osvětlení značek, případná kontrolní zařízení (lávky, žebříky), případnou úpravu pro elektrické vybavení. Nezahrnuje vlastní dopravní značky a zařízení pro provozní informace (uvedou se v položkách 914, 951 a 952), předepsanou povrchovou úpravu kovové konstrukce (uvede se v položce 7831), rozváděče, osvětlení a další elektrické vybavení (uvede se položkami SD 74 a SD 75), zemní práce a základové konstrukce (uvedou se položkami SSD 1 a SD 27), pokud zadávací dokumentace nestanoví jinak.</t>
  </si>
  <si>
    <t>426243R01</t>
  </si>
  <si>
    <t>Demontáž portálu délky do 18 m s jedním nosníkem, do 50 m2 dopravního značení, bez obslužné lávky a elektrického vybavení</t>
  </si>
  <si>
    <t>-58441438</t>
  </si>
  <si>
    <t>911331141</t>
  </si>
  <si>
    <t>Silniční svodidlo s osazením sloupků zaberaněním ocelové úroveň zádržnosti H2 vzdálenosti sloupků do 2 m jednostranné</t>
  </si>
  <si>
    <t>-594042046</t>
  </si>
  <si>
    <t>Poznámka k položce:_x000d_
Budou použitá stávající svodidla - bez dodávky nových</t>
  </si>
  <si>
    <t>"Demontáž a zpětná montáž svodidel" L_sv</t>
  </si>
  <si>
    <t>914111122</t>
  </si>
  <si>
    <t>Montáž svislé dopravní značky základní velikosti do 2 m2 páskováním na sloupy</t>
  </si>
  <si>
    <t>740428226</t>
  </si>
  <si>
    <t>informativní značky IZ8a</t>
  </si>
  <si>
    <t>-1798440679</t>
  </si>
  <si>
    <t>5,0*3,2+4,5*3,2+3,0*3,2+3,5*0,645+3,0*0,645</t>
  </si>
  <si>
    <t>915121111</t>
  </si>
  <si>
    <t>Vodorovné dopravní značení stříkané barvou vodící čára bílá šířky 250 mm souvislá základní</t>
  </si>
  <si>
    <t>1308478660</t>
  </si>
  <si>
    <t>L_pv*2</t>
  </si>
  <si>
    <t>915211111</t>
  </si>
  <si>
    <t>Vodorovné dopravní značení stříkaným plastem dělící čára šířky 125 mm souvislá bílá základní</t>
  </si>
  <si>
    <t>-158932155</t>
  </si>
  <si>
    <t>915611111</t>
  </si>
  <si>
    <t>Předznačení pro vodorovné značení stříkané barvou nebo prováděné z nátěrových hmot liniové dělicí čáry, vodicí proužky</t>
  </si>
  <si>
    <t>-1304279462</t>
  </si>
  <si>
    <t>919112222</t>
  </si>
  <si>
    <t>Řezání dilatačních spár v živičném krytu vytvoření komůrky pro těsnící zálivku šířky 15 mm, hloubky 25 mm</t>
  </si>
  <si>
    <t>893928884</t>
  </si>
  <si>
    <t>"Obrusná vrstva" L_ov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</si>
  <si>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</si>
  <si>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</si>
  <si>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1257070835</t>
  </si>
  <si>
    <t>1143459460</t>
  </si>
  <si>
    <t>"Podkladní vrstva" L_pv+1,0*6</t>
  </si>
  <si>
    <t>919735112</t>
  </si>
  <si>
    <t>Řezání stávajícího živičného krytu nebo podkladu hloubky přes 50 do 100 mm</t>
  </si>
  <si>
    <t>697765452</t>
  </si>
  <si>
    <t>919735123</t>
  </si>
  <si>
    <t>Řezání stávajícího betonového krytu nebo podkladu hloubky přes 100 do 150 mm</t>
  </si>
  <si>
    <t>1862747465</t>
  </si>
  <si>
    <t>45</t>
  </si>
  <si>
    <t>-1162460500</t>
  </si>
  <si>
    <t>46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</si>
  <si>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</si>
  <si>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</si>
  <si>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-58511314</t>
  </si>
  <si>
    <t>Poznámka k položce:_x000d_
Množství suti redukováno - svodidla budou zpětně osazena</t>
  </si>
  <si>
    <t>"Demontáž a zpětná montáž svodidel" 24,0+24,0+24,0</t>
  </si>
  <si>
    <t>47</t>
  </si>
  <si>
    <t>1717204729</t>
  </si>
  <si>
    <t>48</t>
  </si>
  <si>
    <t>1941007432</t>
  </si>
  <si>
    <t>49</t>
  </si>
  <si>
    <t>50</t>
  </si>
  <si>
    <t>63,3*10 'Přepočtené koeficientem množství</t>
  </si>
  <si>
    <t>51</t>
  </si>
  <si>
    <t>-1016729954</t>
  </si>
  <si>
    <t>52</t>
  </si>
  <si>
    <t>997221625</t>
  </si>
  <si>
    <t>Poplatek za uložení stavebního odpadu na skládce (skládkovné) z armovaného betonu zatříděného do Katalogu odpadů pod kódem 17 01 01</t>
  </si>
  <si>
    <t>697045348</t>
  </si>
  <si>
    <t>53</t>
  </si>
  <si>
    <t>798861926</t>
  </si>
  <si>
    <t>54</t>
  </si>
  <si>
    <t>997221655</t>
  </si>
  <si>
    <t>1499893032</t>
  </si>
  <si>
    <t>55</t>
  </si>
  <si>
    <t>-1406793683</t>
  </si>
  <si>
    <t>56</t>
  </si>
  <si>
    <t>"Roznášecí nosníky" 937,0</t>
  </si>
  <si>
    <t>57</t>
  </si>
  <si>
    <t>937*0,001 'Přepočtené koeficientem množství</t>
  </si>
  <si>
    <t>58</t>
  </si>
  <si>
    <t>"Roznášecí nosníky - stávající" 750,0</t>
  </si>
  <si>
    <t>59</t>
  </si>
  <si>
    <t>4,5*1000 'Přepočtené koeficientem množství</t>
  </si>
  <si>
    <t>60</t>
  </si>
  <si>
    <t>61</t>
  </si>
  <si>
    <t>"Plocha portálu a nosníků" 108,36</t>
  </si>
  <si>
    <t>Práce a dodávky M</t>
  </si>
  <si>
    <t>22-M</t>
  </si>
  <si>
    <t>Montáže technologických zařízení pro dopravní stavby</t>
  </si>
  <si>
    <t>62</t>
  </si>
  <si>
    <t>220060423</t>
  </si>
  <si>
    <t>Položení ochranné trubky do kabelového lože průměru 110 mm</t>
  </si>
  <si>
    <t>64</t>
  </si>
  <si>
    <t>2081704571</t>
  </si>
  <si>
    <t>L_sv*0,75</t>
  </si>
  <si>
    <t>63</t>
  </si>
  <si>
    <t>345713R01</t>
  </si>
  <si>
    <t>dělená chránička D 97/110mm, HDPE</t>
  </si>
  <si>
    <t>128</t>
  </si>
  <si>
    <t>-444502639</t>
  </si>
  <si>
    <t>220182002</t>
  </si>
  <si>
    <t>Zatažení trubek do chráničky 110 mm ochranné z HDPE</t>
  </si>
  <si>
    <t>-489386970</t>
  </si>
  <si>
    <t>65</t>
  </si>
  <si>
    <t>220731R01</t>
  </si>
  <si>
    <t>Demontáž a montáž dopravních telematických systémů</t>
  </si>
  <si>
    <t>kpl</t>
  </si>
  <si>
    <t>147677279</t>
  </si>
  <si>
    <t>Poznámka k položce:_x000d_
Přesun kamer, radarů a ostatního vybavení na nový portál</t>
  </si>
  <si>
    <t>0,88</t>
  </si>
  <si>
    <t>15,825</t>
  </si>
  <si>
    <t>14,637</t>
  </si>
  <si>
    <t>29,76</t>
  </si>
  <si>
    <t>11 - M1-2</t>
  </si>
  <si>
    <t>15,1</t>
  </si>
  <si>
    <t>7,8</t>
  </si>
  <si>
    <t>10,935</t>
  </si>
  <si>
    <t>"Opravovaná plocha obrusné vrstvy" 28,0</t>
  </si>
  <si>
    <t>"Obvod oprav obrusné vrstvy" 15,1</t>
  </si>
  <si>
    <t>"Obvod oprav podkladů" 7,8</t>
  </si>
  <si>
    <t>L_pv*5,0</t>
  </si>
  <si>
    <t>17,4*2,4</t>
  </si>
  <si>
    <t>"Stávající základy (odhad)" 4,0*3,0*1,0</t>
  </si>
  <si>
    <t>15,123*10 'Přepočtené koeficientem množství</t>
  </si>
  <si>
    <t>15,123*1,8 'Přepočtené koeficientem množství</t>
  </si>
  <si>
    <t>39*0,02 'Přepočtené koeficientem množství</t>
  </si>
  <si>
    <t>"Podkladní beton" 8,8*0,1</t>
  </si>
  <si>
    <t>2,5*3,5*1,5</t>
  </si>
  <si>
    <t>1,5*2,0*0,9</t>
  </si>
  <si>
    <t>(2,5+3,5)*1,5*2</t>
  </si>
  <si>
    <t>(1,5+2,0)*0,9*2</t>
  </si>
  <si>
    <t>426941R01</t>
  </si>
  <si>
    <t>Dodávka a montáž poloportálu jednoduchého, do 25 m2 dopravního značení, bez obslužné lávky a elektrického vybavení</t>
  </si>
  <si>
    <t>426943R01</t>
  </si>
  <si>
    <t>Demontáž poloportálu jednoduchého, do 50 m2 dopravního značení, bez obslužné lávky a elektrického vybavení</t>
  </si>
  <si>
    <t>3,0*3,0+3,0*0,645</t>
  </si>
  <si>
    <t>"Podkladní vrstva" L_pv+1,0*2</t>
  </si>
  <si>
    <t>79849950</t>
  </si>
  <si>
    <t>"Demontáž a zpětná montáž svodidel" 24,0</t>
  </si>
  <si>
    <t>43,751*10 'Přepočtené koeficientem množství</t>
  </si>
  <si>
    <t>"Roznášecí nosníky" 235,0</t>
  </si>
  <si>
    <t>235*0,001 'Přepočtené koeficientem množství</t>
  </si>
  <si>
    <t>"Roznášecí nosníky - stávající" 190,0</t>
  </si>
  <si>
    <t>3,64*1000 'Přepočtené koeficientem množství</t>
  </si>
  <si>
    <t>"Plocha portálu a nosníků" 47,22</t>
  </si>
  <si>
    <t>17,25</t>
  </si>
  <si>
    <t>20,135</t>
  </si>
  <si>
    <t>36,54</t>
  </si>
  <si>
    <t>33,2</t>
  </si>
  <si>
    <t>16,2</t>
  </si>
  <si>
    <t>12 - M1-3</t>
  </si>
  <si>
    <t>L_zl</t>
  </si>
  <si>
    <t>Délka výměny žlabovek</t>
  </si>
  <si>
    <t>16,95</t>
  </si>
  <si>
    <t>"Opravovaná plocha obrusné vrstvy" 33,2</t>
  </si>
  <si>
    <t>"Obvod oprav obrusné vrstvy" 16,2</t>
  </si>
  <si>
    <t>"Obvod oprav podkladů" 8,0</t>
  </si>
  <si>
    <t>17,4*2,1</t>
  </si>
  <si>
    <t>16,405*10 'Přepočtené koeficientem množství</t>
  </si>
  <si>
    <t>16,405*1,8 'Přepočtené koeficientem množství</t>
  </si>
  <si>
    <t>40*0,02 'Přepočtené koeficientem množství</t>
  </si>
  <si>
    <t>2,5*4,0*1,5</t>
  </si>
  <si>
    <t>1,5*2,0*0,75</t>
  </si>
  <si>
    <t>(2,5+4,0)*1,5*2</t>
  </si>
  <si>
    <t>(1,5+2,0)*0,75*2</t>
  </si>
  <si>
    <t>1270397684</t>
  </si>
  <si>
    <t>426343R01</t>
  </si>
  <si>
    <t>Demontáž portálu délky do 22 m s jedním nosníkem, do 35 m2 dopravního značení, bez obslužné lávky a elektrického vybavení</t>
  </si>
  <si>
    <t>Poznámka k položce:_x000d_
položka portály (P) a poloportály (PP) dopravních značek (DZ) zahrnuje i kotvení, roznášecí nosníky pro DZ nebo úchyty pro proměnné dopravní značky (PDZ) a zařízení pro provozní informace (ZPI), nosné konstrukce pro vnější osvětlení značek, případná kontrolní zařízení (lávky, žebříky), případnou úpravu pro elektrické vybavení. Nezahrnuje vlastní dopravní značky a zařízení pro provozní informace (uvedou se v položkách 914, 951 a 952), předepsanou povrchovou úpravu kovové konstrukce (uvede se v položce 7831), rozváděče, osvětlení a další elektrické vybavení (uvede se položkami SD 74 a SD 75), zemní práce a základové konstrukce (uvedou se položkami SSD 1 a SD 27), pokud zadávací dokumentace nestanoví jinak._x000d_
Včetně oprav jakéhokoliv povrchu do původního stavu</t>
  </si>
  <si>
    <t>3,5*3,0+3,0*2,15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</si>
  <si>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</si>
  <si>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</si>
  <si>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699674978</t>
  </si>
  <si>
    <t>"Výměna žlabovky" L_zl</t>
  </si>
  <si>
    <t>59227029</t>
  </si>
  <si>
    <t>žlabovka příkopová betonová 500x680x60mm</t>
  </si>
  <si>
    <t>1499344217</t>
  </si>
  <si>
    <t>787162358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</si>
  <si>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</si>
  <si>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</si>
  <si>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629358944</t>
  </si>
  <si>
    <t>"Výměna žlabovky" 20,0+20,0</t>
  </si>
  <si>
    <t>30,051*10 'Přepočtené koeficientem množství</t>
  </si>
  <si>
    <t>"Roznášecí nosníky" 370,0</t>
  </si>
  <si>
    <t>370*0,001 'Přepočtené koeficientem množství</t>
  </si>
  <si>
    <t>"Roznášecí nosníky - stávající" 295,0</t>
  </si>
  <si>
    <t>4,045*1000 'Přepočtené koeficientem množství</t>
  </si>
  <si>
    <t>"Plocha portálu a nosníků" 65,74</t>
  </si>
  <si>
    <t>12,658</t>
  </si>
  <si>
    <t>13 - M1-1-5</t>
  </si>
  <si>
    <t>4,0*2,6+3,5*0,645</t>
  </si>
  <si>
    <t>711476158</t>
  </si>
  <si>
    <t>0,26*10 'Přepočtené koeficientem množství</t>
  </si>
  <si>
    <t>"Roznášecí nosníky" 325,0</t>
  </si>
  <si>
    <t>325*0,001 'Přepočtené koeficientem množství</t>
  </si>
  <si>
    <t>"Roznášecí nosníky - stávající" 260,0</t>
  </si>
  <si>
    <t>0,26*1000 'Přepočtené koeficientem množství</t>
  </si>
  <si>
    <t>"Plocha portálu a nosníků" 11,02</t>
  </si>
  <si>
    <t>15,208</t>
  </si>
  <si>
    <t>14 - M1-1-8</t>
  </si>
  <si>
    <t>3,5*3,7+3,5*0,645</t>
  </si>
  <si>
    <t>-1071722353</t>
  </si>
  <si>
    <t>0,32*10 'Přepočtené koeficientem množství</t>
  </si>
  <si>
    <t>"Roznášecí nosníky" 400,0</t>
  </si>
  <si>
    <t>400*0,001 'Přepočtené koeficientem množství</t>
  </si>
  <si>
    <t>"Roznášecí nosníky - stávající" 320,0</t>
  </si>
  <si>
    <t>0,32*1000 'Přepočtené koeficientem množství</t>
  </si>
  <si>
    <t>"Plocha portálu a nosníků" 13,91</t>
  </si>
  <si>
    <t>35,263</t>
  </si>
  <si>
    <t>15 - P1+P2+P3-1</t>
  </si>
  <si>
    <t>8,5*3,2+3,0*2,15+2,5*0,645</t>
  </si>
  <si>
    <t>-825808592</t>
  </si>
  <si>
    <t>0,585*10 'Přepočtené koeficientem množství</t>
  </si>
  <si>
    <t>"Roznášecí nosníky" 735,0</t>
  </si>
  <si>
    <t>735*0,001 'Přepočtené koeficientem množství</t>
  </si>
  <si>
    <t>"Roznášecí nosníky - stávající" 585,0</t>
  </si>
  <si>
    <t>0,585*1000 'Přepočtené koeficientem množství</t>
  </si>
  <si>
    <t>"Plocha portálu a nosníků" 24,95</t>
  </si>
  <si>
    <t>33,294</t>
  </si>
  <si>
    <t>51,57</t>
  </si>
  <si>
    <t>83,9</t>
  </si>
  <si>
    <t>16 - P1+P2+P3-3</t>
  </si>
  <si>
    <t>36,9</t>
  </si>
  <si>
    <t>19,3</t>
  </si>
  <si>
    <t>19,35</t>
  </si>
  <si>
    <t>"Opravovaná plocha obrusné vrstvy" 39,6+44,3</t>
  </si>
  <si>
    <t>"Obvod oprav obrusné vrstvy" 17,8+19,1</t>
  </si>
  <si>
    <t>"Obvod oprav podkladů" 9,5+9,8</t>
  </si>
  <si>
    <t>16,1*(1,8+1,9)</t>
  </si>
  <si>
    <t>96,5*0,02 'Přepočtené koeficientem množství</t>
  </si>
  <si>
    <t>426341R01</t>
  </si>
  <si>
    <t>Dodávka a montáž portálu délky do 22 m s jedním nosníkem, do 35 m2 dopravního značení, bez obslužné lávky a elektrického vybavení</t>
  </si>
  <si>
    <t>-94204174</t>
  </si>
  <si>
    <t>608696899</t>
  </si>
  <si>
    <t>4,5*2,15*2</t>
  </si>
  <si>
    <t>"Podkladní vrstva" L_pv+2,0*2</t>
  </si>
  <si>
    <t>-1686171607</t>
  </si>
  <si>
    <t>"Demontáž a zpětná montáž svodidel" 24,0+24,0</t>
  </si>
  <si>
    <t>-393957797</t>
  </si>
  <si>
    <t>66,546*10 'Přepočtené koeficientem množství</t>
  </si>
  <si>
    <t>"Roznášecí nosníky" 490,0</t>
  </si>
  <si>
    <t>490*0,001 'Přepočtené koeficientem množství</t>
  </si>
  <si>
    <t>"Roznášecí nosníky - stávající" 395,0</t>
  </si>
  <si>
    <t>4,145*1000 'Přepočtené koeficientem množství</t>
  </si>
  <si>
    <t>"Plocha portálu a nosníků" 96,5</t>
  </si>
  <si>
    <t>L_sv*0,75*2</t>
  </si>
  <si>
    <t>66</t>
  </si>
  <si>
    <t>67</t>
  </si>
  <si>
    <t>39,058</t>
  </si>
  <si>
    <t>17 - P1+P2+P3-4</t>
  </si>
  <si>
    <t>11,5*3,2+3,5*0,645</t>
  </si>
  <si>
    <t>1270665309</t>
  </si>
  <si>
    <t>0,545*10 'Přepočtené koeficientem množství</t>
  </si>
  <si>
    <t>"Roznášecí nosníky" 680,0</t>
  </si>
  <si>
    <t>680*0,001 'Přepočtené koeficientem množství</t>
  </si>
  <si>
    <t>"Roznášecí nosníky - stávající" 545,0</t>
  </si>
  <si>
    <t>0,545*1000 'Přepočtené koeficientem množství</t>
  </si>
  <si>
    <t>"Plocha portálu a nosníků" 23,20</t>
  </si>
  <si>
    <t>45,508</t>
  </si>
  <si>
    <t>18 - P1+P2+P3-5-1</t>
  </si>
  <si>
    <t>11,5*3,2+3,5*0,645+3,0*2,15</t>
  </si>
  <si>
    <t>-325810340</t>
  </si>
  <si>
    <t>0,675*10 'Přepočtené koeficientem množství</t>
  </si>
  <si>
    <t>"Roznášecí nosníky" 840,0</t>
  </si>
  <si>
    <t>840*0,001 'Přepočtené koeficientem množství</t>
  </si>
  <si>
    <t>"Roznášecí nosníky - stávající" 675,0</t>
  </si>
  <si>
    <t>0,675*1000 'Přepočtené koeficientem množství</t>
  </si>
  <si>
    <t>"Plocha portálu a nosníků" 28,63</t>
  </si>
  <si>
    <t>6,45</t>
  </si>
  <si>
    <t>19 - P1+P2+P3-5-2</t>
  </si>
  <si>
    <t>3,0*2,15</t>
  </si>
  <si>
    <t>-119820158</t>
  </si>
  <si>
    <t>0,135*10 'Přepočtené koeficientem množství</t>
  </si>
  <si>
    <t>"Roznášecí nosníky" 165,0</t>
  </si>
  <si>
    <t>165*0,001 'Přepočtené koeficientem množství</t>
  </si>
  <si>
    <t>"Roznášecí nosníky - stávající" 135,0</t>
  </si>
  <si>
    <t>0,135*1000 'Přepočtené koeficientem množství</t>
  </si>
  <si>
    <t>"Plocha portálu a nosníků" 5,43</t>
  </si>
  <si>
    <t>36,774</t>
  </si>
  <si>
    <t>20 - P1+P2+P3-6</t>
  </si>
  <si>
    <t>8,5*3,2+3,0*2,6+2,75*0,645</t>
  </si>
  <si>
    <t>-190756160</t>
  </si>
  <si>
    <t>0,605*10 'Přepočtené koeficientem množství</t>
  </si>
  <si>
    <t>"Roznášecí nosníky" 755,0</t>
  </si>
  <si>
    <t>755*0,001 'Přepočtené koeficientem množství</t>
  </si>
  <si>
    <t>"Roznášecí nosníky - stávající" 605,0</t>
  </si>
  <si>
    <t>0,605*1000 'Přepočtené koeficientem množství</t>
  </si>
  <si>
    <t>"Plocha portálu a nosníků" 25,72</t>
  </si>
  <si>
    <t>9,574</t>
  </si>
  <si>
    <t>21 - P1+P2+P3-7</t>
  </si>
  <si>
    <t>3,0*2,6+2,75*0,645</t>
  </si>
  <si>
    <t>227896058</t>
  </si>
  <si>
    <t>0,175*10 'Přepočtené koeficientem množství</t>
  </si>
  <si>
    <t>"Roznášecí nosníky" 215,0</t>
  </si>
  <si>
    <t>215*0,001 'Přepočtené koeficientem množství</t>
  </si>
  <si>
    <t>"Roznášecí nosníky - stávající" 175,0</t>
  </si>
  <si>
    <t>0,175*1000 'Přepočtené koeficientem množství</t>
  </si>
  <si>
    <t>"Plocha portálu a nosníků" 7,35</t>
  </si>
  <si>
    <t>30,013</t>
  </si>
  <si>
    <t>22 - P1+P2+P3-8-1</t>
  </si>
  <si>
    <t>4,0*4,1+4,0*3,0+2,5*0,645</t>
  </si>
  <si>
    <t>828051648</t>
  </si>
  <si>
    <t>0,5*10 'Přepočtené koeficientem množství</t>
  </si>
  <si>
    <t>"Roznášecí nosníky" 620,0</t>
  </si>
  <si>
    <t>620*0,001 'Přepočtené koeficientem množství</t>
  </si>
  <si>
    <t>"Roznášecí nosníky - stávající" 500,0</t>
  </si>
  <si>
    <t>0,5*1000 'Přepočtené koeficientem množství</t>
  </si>
  <si>
    <t>"Plocha portálu a nosníků" 21,43</t>
  </si>
  <si>
    <t>23 - P1+P2+P3-9</t>
  </si>
  <si>
    <t>494504414</t>
  </si>
  <si>
    <t>28,213</t>
  </si>
  <si>
    <t>24 - P1+P2+P3-10</t>
  </si>
  <si>
    <t>5,0*3,4+3,0*3,2+2,5*0,645</t>
  </si>
  <si>
    <t>298736377</t>
  </si>
  <si>
    <t>0,47*10 'Přepočtené koeficientem množství</t>
  </si>
  <si>
    <t>"Roznášecí nosníky" 585,0</t>
  </si>
  <si>
    <t>585*0,001 'Přepočtené koeficientem množství</t>
  </si>
  <si>
    <t>"Roznášecí nosníky - stávající" 470,0</t>
  </si>
  <si>
    <t>0,47*1000 'Přepočtené koeficientem množství</t>
  </si>
  <si>
    <t>"Plocha portálu a nosníků" 20,09</t>
  </si>
  <si>
    <t>46,124</t>
  </si>
  <si>
    <t>64,4</t>
  </si>
  <si>
    <t>25 - P1-P2-P3-11</t>
  </si>
  <si>
    <t>15,3</t>
  </si>
  <si>
    <t>L_ob</t>
  </si>
  <si>
    <t>Délka výměny obrub</t>
  </si>
  <si>
    <t>"Opravovaná plocha obrusné vrstvy" 28,4+28,6</t>
  </si>
  <si>
    <t>"Obvod oprav obrusné vrstvy" 15,4+15,6</t>
  </si>
  <si>
    <t>"Obvod oprav podkladů" 9,5+9,5</t>
  </si>
  <si>
    <t>113201112</t>
  </si>
  <si>
    <t>Vytrhání obrub s vybouráním lože, s přemístěním hmot na skládku na vzdálenost do 3 m nebo s naložením na dopravní prostředek silničních ležatých</t>
  </si>
  <si>
    <t>816839526</t>
  </si>
  <si>
    <t>"Výměna obrub" 10,0+10,0</t>
  </si>
  <si>
    <t>L_pv*2,0</t>
  </si>
  <si>
    <t>16,1*(2,0+2,0)</t>
  </si>
  <si>
    <t>38*0,02 'Přepočtené koeficientem množství</t>
  </si>
  <si>
    <t>-1302660571</t>
  </si>
  <si>
    <t>"Přesun značky P4 na sloup VO" 1</t>
  </si>
  <si>
    <t>40445609</t>
  </si>
  <si>
    <t>značky upravující přednost P1, P4 900mm</t>
  </si>
  <si>
    <t>-932720346</t>
  </si>
  <si>
    <t>3,0*1,7*3</t>
  </si>
  <si>
    <t>916241213</t>
  </si>
  <si>
    <t>Osazení obrubníku kamenného se zřízením lože, s vyplněním a zatřením spár cementovou maltou stojatého s boční opěrou z betonu prostého, do lože z betonu prostého</t>
  </si>
  <si>
    <t>597728398</t>
  </si>
  <si>
    <t>"Výměna obrub" L_ob</t>
  </si>
  <si>
    <t>58380003</t>
  </si>
  <si>
    <t>obrubník kamenný žulový přímý 1000x300x200mm</t>
  </si>
  <si>
    <t>-1953865159</t>
  </si>
  <si>
    <t>20*1,02 'Přepočtené koeficientem množství</t>
  </si>
  <si>
    <t>"Podkladní vrstva" L_pv+1,0*4</t>
  </si>
  <si>
    <t>-2071935024</t>
  </si>
  <si>
    <t>-1516859150</t>
  </si>
  <si>
    <t>36,008*10 'Přepočtené koeficientem množství</t>
  </si>
  <si>
    <t>"Roznášecí nosníky" 428,0</t>
  </si>
  <si>
    <t>428*0,001 'Přepočtené koeficientem množství</t>
  </si>
  <si>
    <t>"Roznášecí nosníky - stávající" 345,0</t>
  </si>
  <si>
    <t>4,095*1000 'Přepočtené koeficientem množství</t>
  </si>
  <si>
    <t>"Plocha portálu a nosníků" 71,31</t>
  </si>
  <si>
    <t>31,684</t>
  </si>
  <si>
    <t>49,96</t>
  </si>
  <si>
    <t>26 - P1+P2+P3-14</t>
  </si>
  <si>
    <t>19,16</t>
  </si>
  <si>
    <t xml:space="preserve">    21-M - Elektromontáže</t>
  </si>
  <si>
    <t>"Opravovaná plocha obrusné vrstvy" 28,5+28,5+28,5</t>
  </si>
  <si>
    <t>-394155619</t>
  </si>
  <si>
    <t>"Výměna obrub" 10,0+10,0+10,0</t>
  </si>
  <si>
    <t>16,1*(1,8+1,8)</t>
  </si>
  <si>
    <t>57*0,02 'Přepočtené koeficientem množství</t>
  </si>
  <si>
    <t>-466854970</t>
  </si>
  <si>
    <t>970220002</t>
  </si>
  <si>
    <t>4,5*2,8+3,0*1,9+2,0*0,43</t>
  </si>
  <si>
    <t>1178852705</t>
  </si>
  <si>
    <t>1972210379</t>
  </si>
  <si>
    <t>30*1,02 'Přepočtené koeficientem množství</t>
  </si>
  <si>
    <t>252136142</t>
  </si>
  <si>
    <t>71,621*10 'Přepočtené koeficientem množství</t>
  </si>
  <si>
    <t>"Roznášecí nosníky" 464,0</t>
  </si>
  <si>
    <t>464*0,001 'Přepočtené koeficientem množství</t>
  </si>
  <si>
    <t>"Roznášecí nosníky - stávající" 375,0</t>
  </si>
  <si>
    <t>4,125*1000 'Přepočtené koeficientem množství</t>
  </si>
  <si>
    <t>"Plocha portálu a nosníků" 74,29</t>
  </si>
  <si>
    <t>21-M</t>
  </si>
  <si>
    <t>Elektromontáže</t>
  </si>
  <si>
    <t>210R01</t>
  </si>
  <si>
    <t>Dočasná demontáž a zpětné osazení stožáru VO</t>
  </si>
  <si>
    <t>2929938</t>
  </si>
  <si>
    <t>Poznámka k položce:_x000d_
Včetně bourání, zemních prací a nového základu_x000d_
Včetně uložení na stavbě_x000d_
Součástí je zapojení po ukončení prací</t>
  </si>
  <si>
    <t>L_sv*0,5</t>
  </si>
  <si>
    <t>918220199</t>
  </si>
  <si>
    <t>39,684</t>
  </si>
  <si>
    <t>57,96</t>
  </si>
  <si>
    <t>86,1</t>
  </si>
  <si>
    <t>46,8</t>
  </si>
  <si>
    <t>27 - P1+P2+P3-15</t>
  </si>
  <si>
    <t>"Opravovaná plocha obrusné vrstvy" 30,2+27,4+28,5</t>
  </si>
  <si>
    <t>"Obvod oprav obrusné vrstvy" 16,6+14,7+15,5</t>
  </si>
  <si>
    <t>52,208*10 'Přepočtené koeficientem množství</t>
  </si>
  <si>
    <t>"Plocha portálu a nosníků" 89,55</t>
  </si>
  <si>
    <t>38,124</t>
  </si>
  <si>
    <t>56,4</t>
  </si>
  <si>
    <t>11,4</t>
  </si>
  <si>
    <t>28 - P1+P2+P3-17</t>
  </si>
  <si>
    <t>L_ob*5,0</t>
  </si>
  <si>
    <t>2110142263</t>
  </si>
  <si>
    <t>100*0,02 'Přepočtené koeficientem množství</t>
  </si>
  <si>
    <t>-1447159425</t>
  </si>
  <si>
    <t>40445643</t>
  </si>
  <si>
    <t>informativní značky jiné IJ1-IJ3, IJ4c-IJ16 500x700mm</t>
  </si>
  <si>
    <t>-1904955129</t>
  </si>
  <si>
    <t>1306825016</t>
  </si>
  <si>
    <t>-751663290</t>
  </si>
  <si>
    <t>3,0*1,9*2</t>
  </si>
  <si>
    <t>-880480196</t>
  </si>
  <si>
    <t>29,437*10 'Přepočtené koeficientem množství</t>
  </si>
  <si>
    <t>-1747644279</t>
  </si>
  <si>
    <t>"Plocha portálu a nosníků" 84,43</t>
  </si>
  <si>
    <t>39,734</t>
  </si>
  <si>
    <t>58,01</t>
  </si>
  <si>
    <t>57,1</t>
  </si>
  <si>
    <t>31,1</t>
  </si>
  <si>
    <t>29 - P1+P2+P3-21</t>
  </si>
  <si>
    <t>20,425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</si>
  <si>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</si>
  <si>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</si>
  <si>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391566213</t>
  </si>
  <si>
    <t>"Chodník" 10,0*5,0</t>
  </si>
  <si>
    <t>"Opravovaná plocha obrusné vrstvy" 28,2+28,9</t>
  </si>
  <si>
    <t>"Obvod oprav obrusné vrstvy" 15,3+15,8</t>
  </si>
  <si>
    <t>113202111</t>
  </si>
  <si>
    <t>Vytrhání obrub s vybouráním lože, s přemístěním hmot na skládku na vzdálenost do 3 m nebo s naložením na dopravní prostředek z krajníků nebo obrubníků stojatých</t>
  </si>
  <si>
    <t>-309332933</t>
  </si>
  <si>
    <t>"Chodník" 10,0</t>
  </si>
  <si>
    <t>16,1*(2,0+2,1)</t>
  </si>
  <si>
    <t>-1232455022</t>
  </si>
  <si>
    <t>567124111</t>
  </si>
  <si>
    <t>Podklad ze směsi stmelené cementem SC bez dilatačních spár, s rozprostřením a zhutněním SC C 20/25 (PB I), po zhutnění tl. 150 mm</t>
  </si>
  <si>
    <t>322796234</t>
  </si>
  <si>
    <t>573111112</t>
  </si>
  <si>
    <t>Postřik infiltrační PI z asfaltu silničního s posypem kamenivem, v množství 1,00 kg/m2</t>
  </si>
  <si>
    <t>-1941858373</t>
  </si>
  <si>
    <t>1981818408</t>
  </si>
  <si>
    <t>9,5*2,15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</si>
  <si>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</si>
  <si>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</si>
  <si>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425002778</t>
  </si>
  <si>
    <t>59217017</t>
  </si>
  <si>
    <t>obrubník betonový chodníkový 1000x100x250mm</t>
  </si>
  <si>
    <t>-188752356</t>
  </si>
  <si>
    <t>10*1,02 'Přepočtené koeficientem množství</t>
  </si>
  <si>
    <t>"Chodník" 5,0*2</t>
  </si>
  <si>
    <t>82,46*10 'Přepočtené koeficientem množství</t>
  </si>
  <si>
    <t>827496556</t>
  </si>
  <si>
    <t>"Roznášecí nosníky" 408,0</t>
  </si>
  <si>
    <t>408*0,001 'Přepočtené koeficientem množství</t>
  </si>
  <si>
    <t>"Roznášecí nosníky - stávající" 330,0</t>
  </si>
  <si>
    <t>4,08*1000 'Přepočtené koeficientem množství</t>
  </si>
  <si>
    <t>"Plocha portálu a nosníků" 81,50</t>
  </si>
  <si>
    <t>10*6</t>
  </si>
  <si>
    <t>68</t>
  </si>
  <si>
    <t>69</t>
  </si>
  <si>
    <t>30 - P1+P2+P3-22</t>
  </si>
  <si>
    <t>"Opravovaná plocha obrusné vrstvy" 28,5+28,5</t>
  </si>
  <si>
    <t>"Obvod oprav obrusné vrstvy" 15,5+15,5</t>
  </si>
  <si>
    <t>16,1*(1,9+2,1)</t>
  </si>
  <si>
    <t>35,904*10 'Přepočtené koeficientem množství</t>
  </si>
  <si>
    <t>"Roznášecí nosníky" 306,0</t>
  </si>
  <si>
    <t>306*0,001 'Přepočtené koeficientem množství</t>
  </si>
  <si>
    <t>"Roznášecí nosníky - stávající" 245,0</t>
  </si>
  <si>
    <t>3,995*1000 'Přepočtené koeficientem množství</t>
  </si>
  <si>
    <t>"Plocha portálu a nosníků" 67,31</t>
  </si>
  <si>
    <t>26,258</t>
  </si>
  <si>
    <t>31 - P4-1</t>
  </si>
  <si>
    <t>7,5*3,2+3,5*0,645</t>
  </si>
  <si>
    <t>-1464630774</t>
  </si>
  <si>
    <t>0,37*10 'Přepočtené koeficientem množství</t>
  </si>
  <si>
    <t>"Roznášecí nosníky" 465,0</t>
  </si>
  <si>
    <t>465*0,001 'Přepočtené koeficientem množství</t>
  </si>
  <si>
    <t>"Roznášecí nosníky - stávající" 370,0</t>
  </si>
  <si>
    <t>0,37*1000 'Přepočtené koeficientem množství</t>
  </si>
  <si>
    <t>"Plocha portálu a nosníků" 15,84</t>
  </si>
  <si>
    <t>25,574</t>
  </si>
  <si>
    <t>32 - P4-2</t>
  </si>
  <si>
    <t>5,0*3,2+3,0*2,6+2,75*0,645</t>
  </si>
  <si>
    <t>-1728805241</t>
  </si>
  <si>
    <t>0,43*10 'Přepočtené koeficientem množství</t>
  </si>
  <si>
    <t>"Roznášecí nosníky" 540,0</t>
  </si>
  <si>
    <t>540*0,001 'Přepočtené koeficientem množství</t>
  </si>
  <si>
    <t>"Roznášecí nosníky - stávající" 430,0</t>
  </si>
  <si>
    <t>0,43*1000 'Přepočtené koeficientem množství</t>
  </si>
  <si>
    <t>"Plocha portálu a nosníků" 18,37</t>
  </si>
  <si>
    <t>13,174</t>
  </si>
  <si>
    <t>33 - P4-3</t>
  </si>
  <si>
    <t>3,0*1,9*2+2,75*0,645</t>
  </si>
  <si>
    <t>-2010177760</t>
  </si>
  <si>
    <t>0,27*10 'Přepočtené koeficientem množství</t>
  </si>
  <si>
    <t>"Roznášecí nosníky" 340,0</t>
  </si>
  <si>
    <t>340*0,001 'Přepočtené koeficientem množství</t>
  </si>
  <si>
    <t>"Roznášecí nosníky - stávající" 270,0</t>
  </si>
  <si>
    <t>0,27*1000 'Přepočtené koeficientem množství</t>
  </si>
  <si>
    <t>"Plocha portálu a nosníků" 11,24</t>
  </si>
  <si>
    <t>23,174</t>
  </si>
  <si>
    <t>34 - P4-5</t>
  </si>
  <si>
    <t>4,0*3,4+3,0*2,6+2,75*0,645</t>
  </si>
  <si>
    <t>941420086</t>
  </si>
  <si>
    <t>"Plocha portálu a nosníků" 18,95</t>
  </si>
  <si>
    <t>35 - P4-13</t>
  </si>
  <si>
    <t>3,5*2,4+4,5*1,9</t>
  </si>
  <si>
    <t>-1308760628</t>
  </si>
  <si>
    <t>0,325*10 'Přepočtené koeficientem množství</t>
  </si>
  <si>
    <t>"Roznášecí nosníky" 405,0</t>
  </si>
  <si>
    <t>405*0,001 'Přepočtené koeficientem množství</t>
  </si>
  <si>
    <t>"Roznášecí nosníky - stávající" 325,0</t>
  </si>
  <si>
    <t>0,325*1000 'Přepočtené koeficientem množství</t>
  </si>
  <si>
    <t>"Plocha portálu a nosníků" 13,38</t>
  </si>
  <si>
    <t>36 - Rušené portály</t>
  </si>
  <si>
    <t>Demontáž portálu jakékoliv délky bez obslužné lávky a elektrického vybavení</t>
  </si>
  <si>
    <t>-396853812</t>
  </si>
  <si>
    <t>Poznámka k položce:_x000d_
Včetně roznášecích nosníků a dopravního značení_x000d_
Včetně oprav jakéhokoliv povrchu do původního stavu</t>
  </si>
  <si>
    <t>-702261106</t>
  </si>
  <si>
    <t>37,5*1000 'Přepočtené koeficientem množství</t>
  </si>
  <si>
    <t>-1534043638</t>
  </si>
  <si>
    <t>954832388</t>
  </si>
  <si>
    <t>1409199599</t>
  </si>
  <si>
    <t>37,5*10 'Přepočtené koeficientem množství</t>
  </si>
  <si>
    <t>d - Dopravní opatření</t>
  </si>
  <si>
    <t>VRN - Vedlejší rozpočtové náklady</t>
  </si>
  <si>
    <t xml:space="preserve">    VRN7 - Provozní vlivy</t>
  </si>
  <si>
    <t>Vedlejší rozpočtové náklady</t>
  </si>
  <si>
    <t>VRN7</t>
  </si>
  <si>
    <t>Provozní vlivy</t>
  </si>
  <si>
    <t>072103R01</t>
  </si>
  <si>
    <t>Dopravní opatření při výměně roznášecích nosníků</t>
  </si>
  <si>
    <t>portál</t>
  </si>
  <si>
    <t>1024</t>
  </si>
  <si>
    <t>1674844765</t>
  </si>
  <si>
    <t>Poznámka k položce:_x000d_
Předpoklad: 2 dny / 1 portál</t>
  </si>
  <si>
    <t>072103R02</t>
  </si>
  <si>
    <t>Dopravní opatření při výměně portálu</t>
  </si>
  <si>
    <t>1551782567</t>
  </si>
  <si>
    <t>Poznámka k položce:_x000d_
Předpoklad: 32 dny / 1 portál</t>
  </si>
  <si>
    <t>072103R03</t>
  </si>
  <si>
    <t>Dopravní opatření při odstranění portálu</t>
  </si>
  <si>
    <t>-180977317</t>
  </si>
  <si>
    <t>v - VRN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</si>
  <si>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</si>
  <si>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</si>
  <si>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</si>
  <si>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VRN1</t>
  </si>
  <si>
    <t>Průzkumné, geodetické a projektové práce</t>
  </si>
  <si>
    <t>011503000</t>
  </si>
  <si>
    <t>Stavební průzkum bez rozlišení - kopané sondy</t>
  </si>
  <si>
    <t>1353274792</t>
  </si>
  <si>
    <t>Poznámka k položce:_x000d_
Kopané sondy před realizací portálových konstrukcí_x000d_
Ověření polohy kanalizace v blízkosti nových portálů_x000d_
Předpoklad: 2 sondy / portál</t>
  </si>
  <si>
    <t>012103000</t>
  </si>
  <si>
    <t>Geodetické práce před výstavbou</t>
  </si>
  <si>
    <t>-1968242798</t>
  </si>
  <si>
    <t>Poznámka k položce:_x000d_
Vytýčení základů nových portálů a IS</t>
  </si>
  <si>
    <t>012303000</t>
  </si>
  <si>
    <t>Geodetické práce po výstavbě</t>
  </si>
  <si>
    <t>1961974178</t>
  </si>
  <si>
    <t>Poznámka k položce:_x000d_
Zaměření nových portálů a nového DZ</t>
  </si>
  <si>
    <t>013244000</t>
  </si>
  <si>
    <t>Dokumentace pro provádění stavby</t>
  </si>
  <si>
    <t>-793618154</t>
  </si>
  <si>
    <t>013254000</t>
  </si>
  <si>
    <t>Dokumentace skutečného provedení stavby</t>
  </si>
  <si>
    <t>-2076080407</t>
  </si>
  <si>
    <t>VRN3</t>
  </si>
  <si>
    <t>Zařízení staveniště</t>
  </si>
  <si>
    <t>030001000</t>
  </si>
  <si>
    <t>592361299</t>
  </si>
  <si>
    <t>VRN6</t>
  </si>
  <si>
    <t>Územní vlivy</t>
  </si>
  <si>
    <t>060001000</t>
  </si>
  <si>
    <t>78536488</t>
  </si>
  <si>
    <t>070001000</t>
  </si>
  <si>
    <t>1078826746</t>
  </si>
  <si>
    <t>079002R01</t>
  </si>
  <si>
    <t>Zpracování DIO</t>
  </si>
  <si>
    <t>1099547849</t>
  </si>
  <si>
    <t>079002R02</t>
  </si>
  <si>
    <t>Vyřízení DIR</t>
  </si>
  <si>
    <t>-2094226027</t>
  </si>
  <si>
    <t>SEZNAM FIGUR</t>
  </si>
  <si>
    <t>Výměra</t>
  </si>
  <si>
    <t xml:space="preserve"> 02</t>
  </si>
  <si>
    <t>Použití figury:</t>
  </si>
  <si>
    <t>Odstranění svislých dopravních značek velkoplošných ze sloupů, sloupků nebo konzol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</si>
  <si>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</si>
  <si>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</si>
  <si>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</si>
  <si>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</si>
  <si>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</si>
  <si>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</si>
  <si>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</si>
  <si>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</si>
  <si>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>Frézování živičného krytu tl 40 mm pruh š 1 m pl do 500 m2 bez překážek v trase</t>
  </si>
  <si>
    <t>Řezání spár pro vytvoření komůrky š 15 mm hl 25 mm pro těsnící zálivku v živičném krytu</t>
  </si>
  <si>
    <t>Těsnění spár zálivkou za tepla pro komůrky š 15 mm hl 25 mm s těsnicím profilem</t>
  </si>
  <si>
    <t>Řezání stávajícího živičného krytu hl do 50 mm</t>
  </si>
  <si>
    <t>Sejmutí ornice tl vrstvy do 200 mm ručně</t>
  </si>
  <si>
    <t>Rozprostření ornice tl vrstvy do 200 mm v rovině nebo ve svahu do 1:5 ručně</t>
  </si>
  <si>
    <t>Založení parterového trávníku výsevem plochy do 1000 m2 ve svahu do 1:2</t>
  </si>
  <si>
    <t>Vodorovné dopravní značení vodící čáry souvislé š 250 mm základní bílá barva</t>
  </si>
  <si>
    <t>Vodorovné dopravní značení dělící čáry souvislé š 125 mm bílý plast</t>
  </si>
  <si>
    <t>Předznačení vodorovného liniového značení</t>
  </si>
  <si>
    <t>Řezání stávajícího živičného krytu hl do 100 mm</t>
  </si>
  <si>
    <t>Řezání stávajícího betonového krytu hl do 150 mm</t>
  </si>
  <si>
    <t>Rozebrání a odstranění silničního svodidla s jednou pásnicí</t>
  </si>
  <si>
    <t>Svodidlo ocelové jednostranné zádržnosti H2 typ KB3 RH2 B se zaberaněním sloupků v rozmezí do 2 m</t>
  </si>
  <si>
    <t>Postřik živičný spojovací ze silniční emulze v množství 0,30 kg/m2</t>
  </si>
  <si>
    <t>Asfaltový beton vrstva obrusná ACO 11 (ABS) tř. I tl 40 mm š do 3 m z modifikovaného asfaltu</t>
  </si>
  <si>
    <t>Odstranění podkladu z kameniva drceného tl 300 mm ručně</t>
  </si>
  <si>
    <t>Odstranění podkladu z betonu prostého tl 150 mm ručně</t>
  </si>
  <si>
    <t>Odstranění podkladu živičného tl 50 mm ručně</t>
  </si>
  <si>
    <t>Odstranění podkladu živičného tl 100 mm ručně</t>
  </si>
  <si>
    <t>Podklad ze štěrkodrtě ŠD tl 220 mm</t>
  </si>
  <si>
    <t>Asfaltový beton vrstva podkladní ACP 16 (obalované kamenivo OKS) tl 50 mm š do 1,5 m</t>
  </si>
  <si>
    <t>Podklad ze směsi stmelené cementem SC C 8/10 (KSC I) tl 130 mm</t>
  </si>
  <si>
    <t>Postřik živičný spojovací z asfaltu v množství 0,30 kg/m2</t>
  </si>
  <si>
    <t>Asfaltový beton vrstva ložní ACL 16 (ABVH) tl 60 mm š do 1,5 m z modifikovaného asfaltu</t>
  </si>
  <si>
    <t>Základové desky z betonu tř. C 12/15</t>
  </si>
  <si>
    <t>Zásyp jam, šachet rýh nebo kolem objektů sypaninou se zhutněním ručně</t>
  </si>
  <si>
    <t>Bourání kcí v hloubených vykopávkách ze zdiva ze ŽB nebo předpjatého ručně</t>
  </si>
  <si>
    <t>Hloubení jam v soudržných horninách třídy těžitelnosti I, skupiny 3 ručně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</si>
  <si>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</si>
  <si>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</si>
  <si>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Uložení sypaniny na skládky nebo meziskládky</t>
  </si>
  <si>
    <t>Základové patky ze ŽB se zvýšenými nároky na prostředí tř. C 30/37</t>
  </si>
  <si>
    <t>Výztuž základových patek betonářskou ocelí 10 505 (R)</t>
  </si>
  <si>
    <t>Výztuž základových patek svařovanými sítěmi Kari</t>
  </si>
  <si>
    <t xml:space="preserve"> 11</t>
  </si>
  <si>
    <t xml:space="preserve"> 12</t>
  </si>
  <si>
    <t>Bourání odvodňovacího žlabu z betonových příkopových tvárnic š do 800 mm</t>
  </si>
  <si>
    <t>Osazení příkopového žlabu do štěrkopísku tl 100 mm z betonových tvárnic š 800 mm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</si>
  <si>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</si>
  <si>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</si>
  <si>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</si>
  <si>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</si>
  <si>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</si>
  <si>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</si>
  <si>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</si>
  <si>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</si>
  <si>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</si>
  <si>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</si>
  <si>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</si>
  <si>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</si>
  <si>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</si>
  <si>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>Vytrhání obrub silničních ležatých</t>
  </si>
  <si>
    <t>Osazení obrubníku kamenného stojatého s boční opěrou do lože z betonu prostého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</si>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</sst>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color rgb="FF000000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8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theme" Target="theme/theme1.xml" /><Relationship Id="rId44" Type="http://schemas.openxmlformats.org/officeDocument/2006/relationships/calcChain" Target="calcChain.xml" /><Relationship Id="rId4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&#65279;<?xml version="1.0" encoding="utf-8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&#65279;<?xml version="1.0" encoding="utf-8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&#65279;<?xml version="1.0" encoding="utf-8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&#65279;<?xml version="1.0" encoding="utf-8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&#65279;<?xml version="1.0" encoding="utf-8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&#65279;<?xml version="1.0" encoding="utf-8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&#65279;<?xml version="1.0" encoding="utf-8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&#65279;<?xml version="1.0" encoding="utf-8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&#65279;<?xml version="1.0" encoding="utf-8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&#65279;<?xml version="1.0" encoding="utf-8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&#65279;<?xml version="1.0" encoding="utf-8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&#65279;<?xml version="1.0" encoding="utf-8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&#65279;<?xml version="1.0" encoding="utf-8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210223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Modernizace dopravního značení, 3. etapa, 5. května, č. akce 9991771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Praha 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22. 2. 2021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Technická správa komunikací hl. m. Prahy, a.s.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d plus projektová a inženýrská a.s.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ROUND(SUM(AG55:AG92),2)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ROUND(SUM(AS55:AS92),2)</f>
        <v>0</v>
      </c>
      <c r="AT54" s="107">
        <f>ROUND(SUM(AV54:AW54),2)</f>
        <v>0</v>
      </c>
      <c r="AU54" s="108">
        <f>ROUND(SUM(AU55:AU92),5)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ROUND(SUM(AZ55:AZ92),2)</f>
        <v>0</v>
      </c>
      <c r="BA54" s="107">
        <f>ROUND(SUM(BA55:BA92),2)</f>
        <v>0</v>
      </c>
      <c r="BB54" s="107">
        <f>ROUND(SUM(BB55:BB92),2)</f>
        <v>0</v>
      </c>
      <c r="BC54" s="107">
        <f>ROUND(SUM(BC55:BC92),2)</f>
        <v>0</v>
      </c>
      <c r="BD54" s="109">
        <f>ROUND(SUM(BD55:BD92),2)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SDZ'!J30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'01 - SDZ'!P86</f>
        <v>0</v>
      </c>
      <c r="AV55" s="121">
        <f>'01 - SDZ'!J33</f>
        <v>0</v>
      </c>
      <c r="AW55" s="121">
        <f>'01 - SDZ'!J34</f>
        <v>0</v>
      </c>
      <c r="AX55" s="121">
        <f>'01 - SDZ'!J35</f>
        <v>0</v>
      </c>
      <c r="AY55" s="121">
        <f>'01 - SDZ'!J36</f>
        <v>0</v>
      </c>
      <c r="AZ55" s="121">
        <f>'01 - SDZ'!F33</f>
        <v>0</v>
      </c>
      <c r="BA55" s="121">
        <f>'01 - SDZ'!F34</f>
        <v>0</v>
      </c>
      <c r="BB55" s="121">
        <f>'01 - SDZ'!F35</f>
        <v>0</v>
      </c>
      <c r="BC55" s="121">
        <f>'01 - SDZ'!F36</f>
        <v>0</v>
      </c>
      <c r="BD55" s="123">
        <f>'01 - SDZ'!F37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="7" customFormat="1" ht="16.5" customHeight="1">
      <c r="A56" s="112" t="s">
        <v>80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'02 - 5K3-1'!J30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0">
        <v>0</v>
      </c>
      <c r="AT56" s="121">
        <f>ROUND(SUM(AV56:AW56),2)</f>
        <v>0</v>
      </c>
      <c r="AU56" s="122">
        <f>'02 - 5K3-1'!P86</f>
        <v>0</v>
      </c>
      <c r="AV56" s="121">
        <f>'02 - 5K3-1'!J33</f>
        <v>0</v>
      </c>
      <c r="AW56" s="121">
        <f>'02 - 5K3-1'!J34</f>
        <v>0</v>
      </c>
      <c r="AX56" s="121">
        <f>'02 - 5K3-1'!J35</f>
        <v>0</v>
      </c>
      <c r="AY56" s="121">
        <f>'02 - 5K3-1'!J36</f>
        <v>0</v>
      </c>
      <c r="AZ56" s="121">
        <f>'02 - 5K3-1'!F33</f>
        <v>0</v>
      </c>
      <c r="BA56" s="121">
        <f>'02 - 5K3-1'!F34</f>
        <v>0</v>
      </c>
      <c r="BB56" s="121">
        <f>'02 - 5K3-1'!F35</f>
        <v>0</v>
      </c>
      <c r="BC56" s="121">
        <f>'02 - 5K3-1'!F36</f>
        <v>0</v>
      </c>
      <c r="BD56" s="123">
        <f>'02 - 5K3-1'!F37</f>
        <v>0</v>
      </c>
      <c r="BE56" s="7"/>
      <c r="BT56" s="124" t="s">
        <v>84</v>
      </c>
      <c r="BV56" s="124" t="s">
        <v>78</v>
      </c>
      <c r="BW56" s="124" t="s">
        <v>89</v>
      </c>
      <c r="BX56" s="124" t="s">
        <v>5</v>
      </c>
      <c r="CL56" s="124" t="s">
        <v>19</v>
      </c>
      <c r="CM56" s="124" t="s">
        <v>86</v>
      </c>
    </row>
    <row r="57" s="7" customFormat="1" ht="16.5" customHeight="1">
      <c r="A57" s="112" t="s">
        <v>80</v>
      </c>
      <c r="B57" s="113"/>
      <c r="C57" s="114"/>
      <c r="D57" s="115" t="s">
        <v>90</v>
      </c>
      <c r="E57" s="115"/>
      <c r="F57" s="115"/>
      <c r="G57" s="115"/>
      <c r="H57" s="115"/>
      <c r="I57" s="116"/>
      <c r="J57" s="115" t="s">
        <v>91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'03 - 5K3-5'!J30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83</v>
      </c>
      <c r="AR57" s="119"/>
      <c r="AS57" s="120">
        <v>0</v>
      </c>
      <c r="AT57" s="121">
        <f>ROUND(SUM(AV57:AW57),2)</f>
        <v>0</v>
      </c>
      <c r="AU57" s="122">
        <f>'03 - 5K3-5'!P86</f>
        <v>0</v>
      </c>
      <c r="AV57" s="121">
        <f>'03 - 5K3-5'!J33</f>
        <v>0</v>
      </c>
      <c r="AW57" s="121">
        <f>'03 - 5K3-5'!J34</f>
        <v>0</v>
      </c>
      <c r="AX57" s="121">
        <f>'03 - 5K3-5'!J35</f>
        <v>0</v>
      </c>
      <c r="AY57" s="121">
        <f>'03 - 5K3-5'!J36</f>
        <v>0</v>
      </c>
      <c r="AZ57" s="121">
        <f>'03 - 5K3-5'!F33</f>
        <v>0</v>
      </c>
      <c r="BA57" s="121">
        <f>'03 - 5K3-5'!F34</f>
        <v>0</v>
      </c>
      <c r="BB57" s="121">
        <f>'03 - 5K3-5'!F35</f>
        <v>0</v>
      </c>
      <c r="BC57" s="121">
        <f>'03 - 5K3-5'!F36</f>
        <v>0</v>
      </c>
      <c r="BD57" s="123">
        <f>'03 - 5K3-5'!F37</f>
        <v>0</v>
      </c>
      <c r="BE57" s="7"/>
      <c r="BT57" s="124" t="s">
        <v>84</v>
      </c>
      <c r="BV57" s="124" t="s">
        <v>78</v>
      </c>
      <c r="BW57" s="124" t="s">
        <v>92</v>
      </c>
      <c r="BX57" s="124" t="s">
        <v>5</v>
      </c>
      <c r="CL57" s="124" t="s">
        <v>19</v>
      </c>
      <c r="CM57" s="124" t="s">
        <v>86</v>
      </c>
    </row>
    <row r="58" s="7" customFormat="1" ht="16.5" customHeight="1">
      <c r="A58" s="112" t="s">
        <v>80</v>
      </c>
      <c r="B58" s="113"/>
      <c r="C58" s="114"/>
      <c r="D58" s="115" t="s">
        <v>93</v>
      </c>
      <c r="E58" s="115"/>
      <c r="F58" s="115"/>
      <c r="G58" s="115"/>
      <c r="H58" s="115"/>
      <c r="I58" s="116"/>
      <c r="J58" s="115" t="s">
        <v>94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'04 - 5K3-7'!J30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83</v>
      </c>
      <c r="AR58" s="119"/>
      <c r="AS58" s="120">
        <v>0</v>
      </c>
      <c r="AT58" s="121">
        <f>ROUND(SUM(AV58:AW58),2)</f>
        <v>0</v>
      </c>
      <c r="AU58" s="122">
        <f>'04 - 5K3-7'!P86</f>
        <v>0</v>
      </c>
      <c r="AV58" s="121">
        <f>'04 - 5K3-7'!J33</f>
        <v>0</v>
      </c>
      <c r="AW58" s="121">
        <f>'04 - 5K3-7'!J34</f>
        <v>0</v>
      </c>
      <c r="AX58" s="121">
        <f>'04 - 5K3-7'!J35</f>
        <v>0</v>
      </c>
      <c r="AY58" s="121">
        <f>'04 - 5K3-7'!J36</f>
        <v>0</v>
      </c>
      <c r="AZ58" s="121">
        <f>'04 - 5K3-7'!F33</f>
        <v>0</v>
      </c>
      <c r="BA58" s="121">
        <f>'04 - 5K3-7'!F34</f>
        <v>0</v>
      </c>
      <c r="BB58" s="121">
        <f>'04 - 5K3-7'!F35</f>
        <v>0</v>
      </c>
      <c r="BC58" s="121">
        <f>'04 - 5K3-7'!F36</f>
        <v>0</v>
      </c>
      <c r="BD58" s="123">
        <f>'04 - 5K3-7'!F37</f>
        <v>0</v>
      </c>
      <c r="BE58" s="7"/>
      <c r="BT58" s="124" t="s">
        <v>84</v>
      </c>
      <c r="BV58" s="124" t="s">
        <v>78</v>
      </c>
      <c r="BW58" s="124" t="s">
        <v>95</v>
      </c>
      <c r="BX58" s="124" t="s">
        <v>5</v>
      </c>
      <c r="CL58" s="124" t="s">
        <v>19</v>
      </c>
      <c r="CM58" s="124" t="s">
        <v>86</v>
      </c>
    </row>
    <row r="59" s="7" customFormat="1" ht="16.5" customHeight="1">
      <c r="A59" s="112" t="s">
        <v>80</v>
      </c>
      <c r="B59" s="113"/>
      <c r="C59" s="114"/>
      <c r="D59" s="115" t="s">
        <v>96</v>
      </c>
      <c r="E59" s="115"/>
      <c r="F59" s="115"/>
      <c r="G59" s="115"/>
      <c r="H59" s="115"/>
      <c r="I59" s="116"/>
      <c r="J59" s="115" t="s">
        <v>97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'05 - 5K4-2'!J30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83</v>
      </c>
      <c r="AR59" s="119"/>
      <c r="AS59" s="120">
        <v>0</v>
      </c>
      <c r="AT59" s="121">
        <f>ROUND(SUM(AV59:AW59),2)</f>
        <v>0</v>
      </c>
      <c r="AU59" s="122">
        <f>'05 - 5K4-2'!P86</f>
        <v>0</v>
      </c>
      <c r="AV59" s="121">
        <f>'05 - 5K4-2'!J33</f>
        <v>0</v>
      </c>
      <c r="AW59" s="121">
        <f>'05 - 5K4-2'!J34</f>
        <v>0</v>
      </c>
      <c r="AX59" s="121">
        <f>'05 - 5K4-2'!J35</f>
        <v>0</v>
      </c>
      <c r="AY59" s="121">
        <f>'05 - 5K4-2'!J36</f>
        <v>0</v>
      </c>
      <c r="AZ59" s="121">
        <f>'05 - 5K4-2'!F33</f>
        <v>0</v>
      </c>
      <c r="BA59" s="121">
        <f>'05 - 5K4-2'!F34</f>
        <v>0</v>
      </c>
      <c r="BB59" s="121">
        <f>'05 - 5K4-2'!F35</f>
        <v>0</v>
      </c>
      <c r="BC59" s="121">
        <f>'05 - 5K4-2'!F36</f>
        <v>0</v>
      </c>
      <c r="BD59" s="123">
        <f>'05 - 5K4-2'!F37</f>
        <v>0</v>
      </c>
      <c r="BE59" s="7"/>
      <c r="BT59" s="124" t="s">
        <v>84</v>
      </c>
      <c r="BV59" s="124" t="s">
        <v>78</v>
      </c>
      <c r="BW59" s="124" t="s">
        <v>98</v>
      </c>
      <c r="BX59" s="124" t="s">
        <v>5</v>
      </c>
      <c r="CL59" s="124" t="s">
        <v>19</v>
      </c>
      <c r="CM59" s="124" t="s">
        <v>86</v>
      </c>
    </row>
    <row r="60" s="7" customFormat="1" ht="16.5" customHeight="1">
      <c r="A60" s="112" t="s">
        <v>80</v>
      </c>
      <c r="B60" s="113"/>
      <c r="C60" s="114"/>
      <c r="D60" s="115" t="s">
        <v>99</v>
      </c>
      <c r="E60" s="115"/>
      <c r="F60" s="115"/>
      <c r="G60" s="115"/>
      <c r="H60" s="115"/>
      <c r="I60" s="116"/>
      <c r="J60" s="115" t="s">
        <v>100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'06 - 5K4-3'!J30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83</v>
      </c>
      <c r="AR60" s="119"/>
      <c r="AS60" s="120">
        <v>0</v>
      </c>
      <c r="AT60" s="121">
        <f>ROUND(SUM(AV60:AW60),2)</f>
        <v>0</v>
      </c>
      <c r="AU60" s="122">
        <f>'06 - 5K4-3'!P86</f>
        <v>0</v>
      </c>
      <c r="AV60" s="121">
        <f>'06 - 5K4-3'!J33</f>
        <v>0</v>
      </c>
      <c r="AW60" s="121">
        <f>'06 - 5K4-3'!J34</f>
        <v>0</v>
      </c>
      <c r="AX60" s="121">
        <f>'06 - 5K4-3'!J35</f>
        <v>0</v>
      </c>
      <c r="AY60" s="121">
        <f>'06 - 5K4-3'!J36</f>
        <v>0</v>
      </c>
      <c r="AZ60" s="121">
        <f>'06 - 5K4-3'!F33</f>
        <v>0</v>
      </c>
      <c r="BA60" s="121">
        <f>'06 - 5K4-3'!F34</f>
        <v>0</v>
      </c>
      <c r="BB60" s="121">
        <f>'06 - 5K4-3'!F35</f>
        <v>0</v>
      </c>
      <c r="BC60" s="121">
        <f>'06 - 5K4-3'!F36</f>
        <v>0</v>
      </c>
      <c r="BD60" s="123">
        <f>'06 - 5K4-3'!F37</f>
        <v>0</v>
      </c>
      <c r="BE60" s="7"/>
      <c r="BT60" s="124" t="s">
        <v>84</v>
      </c>
      <c r="BV60" s="124" t="s">
        <v>78</v>
      </c>
      <c r="BW60" s="124" t="s">
        <v>101</v>
      </c>
      <c r="BX60" s="124" t="s">
        <v>5</v>
      </c>
      <c r="CL60" s="124" t="s">
        <v>19</v>
      </c>
      <c r="CM60" s="124" t="s">
        <v>86</v>
      </c>
    </row>
    <row r="61" s="7" customFormat="1" ht="16.5" customHeight="1">
      <c r="A61" s="112" t="s">
        <v>80</v>
      </c>
      <c r="B61" s="113"/>
      <c r="C61" s="114"/>
      <c r="D61" s="115" t="s">
        <v>102</v>
      </c>
      <c r="E61" s="115"/>
      <c r="F61" s="115"/>
      <c r="G61" s="115"/>
      <c r="H61" s="115"/>
      <c r="I61" s="116"/>
      <c r="J61" s="115" t="s">
        <v>103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'07 - 5K4-5'!J30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83</v>
      </c>
      <c r="AR61" s="119"/>
      <c r="AS61" s="120">
        <v>0</v>
      </c>
      <c r="AT61" s="121">
        <f>ROUND(SUM(AV61:AW61),2)</f>
        <v>0</v>
      </c>
      <c r="AU61" s="122">
        <f>'07 - 5K4-5'!P86</f>
        <v>0</v>
      </c>
      <c r="AV61" s="121">
        <f>'07 - 5K4-5'!J33</f>
        <v>0</v>
      </c>
      <c r="AW61" s="121">
        <f>'07 - 5K4-5'!J34</f>
        <v>0</v>
      </c>
      <c r="AX61" s="121">
        <f>'07 - 5K4-5'!J35</f>
        <v>0</v>
      </c>
      <c r="AY61" s="121">
        <f>'07 - 5K4-5'!J36</f>
        <v>0</v>
      </c>
      <c r="AZ61" s="121">
        <f>'07 - 5K4-5'!F33</f>
        <v>0</v>
      </c>
      <c r="BA61" s="121">
        <f>'07 - 5K4-5'!F34</f>
        <v>0</v>
      </c>
      <c r="BB61" s="121">
        <f>'07 - 5K4-5'!F35</f>
        <v>0</v>
      </c>
      <c r="BC61" s="121">
        <f>'07 - 5K4-5'!F36</f>
        <v>0</v>
      </c>
      <c r="BD61" s="123">
        <f>'07 - 5K4-5'!F37</f>
        <v>0</v>
      </c>
      <c r="BE61" s="7"/>
      <c r="BT61" s="124" t="s">
        <v>84</v>
      </c>
      <c r="BV61" s="124" t="s">
        <v>78</v>
      </c>
      <c r="BW61" s="124" t="s">
        <v>104</v>
      </c>
      <c r="BX61" s="124" t="s">
        <v>5</v>
      </c>
      <c r="CL61" s="124" t="s">
        <v>19</v>
      </c>
      <c r="CM61" s="124" t="s">
        <v>86</v>
      </c>
    </row>
    <row r="62" s="7" customFormat="1" ht="16.5" customHeight="1">
      <c r="A62" s="112" t="s">
        <v>80</v>
      </c>
      <c r="B62" s="113"/>
      <c r="C62" s="114"/>
      <c r="D62" s="115" t="s">
        <v>105</v>
      </c>
      <c r="E62" s="115"/>
      <c r="F62" s="115"/>
      <c r="G62" s="115"/>
      <c r="H62" s="115"/>
      <c r="I62" s="116"/>
      <c r="J62" s="115" t="s">
        <v>106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'08 - 5K4-10'!J30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83</v>
      </c>
      <c r="AR62" s="119"/>
      <c r="AS62" s="120">
        <v>0</v>
      </c>
      <c r="AT62" s="121">
        <f>ROUND(SUM(AV62:AW62),2)</f>
        <v>0</v>
      </c>
      <c r="AU62" s="122">
        <f>'08 - 5K4-10'!P86</f>
        <v>0</v>
      </c>
      <c r="AV62" s="121">
        <f>'08 - 5K4-10'!J33</f>
        <v>0</v>
      </c>
      <c r="AW62" s="121">
        <f>'08 - 5K4-10'!J34</f>
        <v>0</v>
      </c>
      <c r="AX62" s="121">
        <f>'08 - 5K4-10'!J35</f>
        <v>0</v>
      </c>
      <c r="AY62" s="121">
        <f>'08 - 5K4-10'!J36</f>
        <v>0</v>
      </c>
      <c r="AZ62" s="121">
        <f>'08 - 5K4-10'!F33</f>
        <v>0</v>
      </c>
      <c r="BA62" s="121">
        <f>'08 - 5K4-10'!F34</f>
        <v>0</v>
      </c>
      <c r="BB62" s="121">
        <f>'08 - 5K4-10'!F35</f>
        <v>0</v>
      </c>
      <c r="BC62" s="121">
        <f>'08 - 5K4-10'!F36</f>
        <v>0</v>
      </c>
      <c r="BD62" s="123">
        <f>'08 - 5K4-10'!F37</f>
        <v>0</v>
      </c>
      <c r="BE62" s="7"/>
      <c r="BT62" s="124" t="s">
        <v>84</v>
      </c>
      <c r="BV62" s="124" t="s">
        <v>78</v>
      </c>
      <c r="BW62" s="124" t="s">
        <v>107</v>
      </c>
      <c r="BX62" s="124" t="s">
        <v>5</v>
      </c>
      <c r="CL62" s="124" t="s">
        <v>19</v>
      </c>
      <c r="CM62" s="124" t="s">
        <v>86</v>
      </c>
    </row>
    <row r="63" s="7" customFormat="1" ht="16.5" customHeight="1">
      <c r="A63" s="112" t="s">
        <v>80</v>
      </c>
      <c r="B63" s="113"/>
      <c r="C63" s="114"/>
      <c r="D63" s="115" t="s">
        <v>108</v>
      </c>
      <c r="E63" s="115"/>
      <c r="F63" s="115"/>
      <c r="G63" s="115"/>
      <c r="H63" s="115"/>
      <c r="I63" s="116"/>
      <c r="J63" s="115" t="s">
        <v>109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'09 - M1-1-1'!J30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83</v>
      </c>
      <c r="AR63" s="119"/>
      <c r="AS63" s="120">
        <v>0</v>
      </c>
      <c r="AT63" s="121">
        <f>ROUND(SUM(AV63:AW63),2)</f>
        <v>0</v>
      </c>
      <c r="AU63" s="122">
        <f>'09 - M1-1-1'!P86</f>
        <v>0</v>
      </c>
      <c r="AV63" s="121">
        <f>'09 - M1-1-1'!J33</f>
        <v>0</v>
      </c>
      <c r="AW63" s="121">
        <f>'09 - M1-1-1'!J34</f>
        <v>0</v>
      </c>
      <c r="AX63" s="121">
        <f>'09 - M1-1-1'!J35</f>
        <v>0</v>
      </c>
      <c r="AY63" s="121">
        <f>'09 - M1-1-1'!J36</f>
        <v>0</v>
      </c>
      <c r="AZ63" s="121">
        <f>'09 - M1-1-1'!F33</f>
        <v>0</v>
      </c>
      <c r="BA63" s="121">
        <f>'09 - M1-1-1'!F34</f>
        <v>0</v>
      </c>
      <c r="BB63" s="121">
        <f>'09 - M1-1-1'!F35</f>
        <v>0</v>
      </c>
      <c r="BC63" s="121">
        <f>'09 - M1-1-1'!F36</f>
        <v>0</v>
      </c>
      <c r="BD63" s="123">
        <f>'09 - M1-1-1'!F37</f>
        <v>0</v>
      </c>
      <c r="BE63" s="7"/>
      <c r="BT63" s="124" t="s">
        <v>84</v>
      </c>
      <c r="BV63" s="124" t="s">
        <v>78</v>
      </c>
      <c r="BW63" s="124" t="s">
        <v>110</v>
      </c>
      <c r="BX63" s="124" t="s">
        <v>5</v>
      </c>
      <c r="CL63" s="124" t="s">
        <v>19</v>
      </c>
      <c r="CM63" s="124" t="s">
        <v>86</v>
      </c>
    </row>
    <row r="64" s="7" customFormat="1" ht="16.5" customHeight="1">
      <c r="A64" s="112" t="s">
        <v>80</v>
      </c>
      <c r="B64" s="113"/>
      <c r="C64" s="114"/>
      <c r="D64" s="115" t="s">
        <v>111</v>
      </c>
      <c r="E64" s="115"/>
      <c r="F64" s="115"/>
      <c r="G64" s="115"/>
      <c r="H64" s="115"/>
      <c r="I64" s="116"/>
      <c r="J64" s="115" t="s">
        <v>112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'10 - M1-1-2'!J30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83</v>
      </c>
      <c r="AR64" s="119"/>
      <c r="AS64" s="120">
        <v>0</v>
      </c>
      <c r="AT64" s="121">
        <f>ROUND(SUM(AV64:AW64),2)</f>
        <v>0</v>
      </c>
      <c r="AU64" s="122">
        <f>'10 - M1-1-2'!P91</f>
        <v>0</v>
      </c>
      <c r="AV64" s="121">
        <f>'10 - M1-1-2'!J33</f>
        <v>0</v>
      </c>
      <c r="AW64" s="121">
        <f>'10 - M1-1-2'!J34</f>
        <v>0</v>
      </c>
      <c r="AX64" s="121">
        <f>'10 - M1-1-2'!J35</f>
        <v>0</v>
      </c>
      <c r="AY64" s="121">
        <f>'10 - M1-1-2'!J36</f>
        <v>0</v>
      </c>
      <c r="AZ64" s="121">
        <f>'10 - M1-1-2'!F33</f>
        <v>0</v>
      </c>
      <c r="BA64" s="121">
        <f>'10 - M1-1-2'!F34</f>
        <v>0</v>
      </c>
      <c r="BB64" s="121">
        <f>'10 - M1-1-2'!F35</f>
        <v>0</v>
      </c>
      <c r="BC64" s="121">
        <f>'10 - M1-1-2'!F36</f>
        <v>0</v>
      </c>
      <c r="BD64" s="123">
        <f>'10 - M1-1-2'!F37</f>
        <v>0</v>
      </c>
      <c r="BE64" s="7"/>
      <c r="BT64" s="124" t="s">
        <v>84</v>
      </c>
      <c r="BV64" s="124" t="s">
        <v>78</v>
      </c>
      <c r="BW64" s="124" t="s">
        <v>113</v>
      </c>
      <c r="BX64" s="124" t="s">
        <v>5</v>
      </c>
      <c r="CL64" s="124" t="s">
        <v>19</v>
      </c>
      <c r="CM64" s="124" t="s">
        <v>86</v>
      </c>
    </row>
    <row r="65" s="7" customFormat="1" ht="16.5" customHeight="1">
      <c r="A65" s="112" t="s">
        <v>80</v>
      </c>
      <c r="B65" s="113"/>
      <c r="C65" s="114"/>
      <c r="D65" s="115" t="s">
        <v>114</v>
      </c>
      <c r="E65" s="115"/>
      <c r="F65" s="115"/>
      <c r="G65" s="115"/>
      <c r="H65" s="115"/>
      <c r="I65" s="116"/>
      <c r="J65" s="115" t="s">
        <v>115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'11 - M1-2'!J30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83</v>
      </c>
      <c r="AR65" s="119"/>
      <c r="AS65" s="120">
        <v>0</v>
      </c>
      <c r="AT65" s="121">
        <f>ROUND(SUM(AV65:AW65),2)</f>
        <v>0</v>
      </c>
      <c r="AU65" s="122">
        <f>'11 - M1-2'!P89</f>
        <v>0</v>
      </c>
      <c r="AV65" s="121">
        <f>'11 - M1-2'!J33</f>
        <v>0</v>
      </c>
      <c r="AW65" s="121">
        <f>'11 - M1-2'!J34</f>
        <v>0</v>
      </c>
      <c r="AX65" s="121">
        <f>'11 - M1-2'!J35</f>
        <v>0</v>
      </c>
      <c r="AY65" s="121">
        <f>'11 - M1-2'!J36</f>
        <v>0</v>
      </c>
      <c r="AZ65" s="121">
        <f>'11 - M1-2'!F33</f>
        <v>0</v>
      </c>
      <c r="BA65" s="121">
        <f>'11 - M1-2'!F34</f>
        <v>0</v>
      </c>
      <c r="BB65" s="121">
        <f>'11 - M1-2'!F35</f>
        <v>0</v>
      </c>
      <c r="BC65" s="121">
        <f>'11 - M1-2'!F36</f>
        <v>0</v>
      </c>
      <c r="BD65" s="123">
        <f>'11 - M1-2'!F37</f>
        <v>0</v>
      </c>
      <c r="BE65" s="7"/>
      <c r="BT65" s="124" t="s">
        <v>84</v>
      </c>
      <c r="BV65" s="124" t="s">
        <v>78</v>
      </c>
      <c r="BW65" s="124" t="s">
        <v>116</v>
      </c>
      <c r="BX65" s="124" t="s">
        <v>5</v>
      </c>
      <c r="CL65" s="124" t="s">
        <v>19</v>
      </c>
      <c r="CM65" s="124" t="s">
        <v>86</v>
      </c>
    </row>
    <row r="66" s="7" customFormat="1" ht="16.5" customHeight="1">
      <c r="A66" s="112" t="s">
        <v>80</v>
      </c>
      <c r="B66" s="113"/>
      <c r="C66" s="114"/>
      <c r="D66" s="115" t="s">
        <v>117</v>
      </c>
      <c r="E66" s="115"/>
      <c r="F66" s="115"/>
      <c r="G66" s="115"/>
      <c r="H66" s="115"/>
      <c r="I66" s="116"/>
      <c r="J66" s="115" t="s">
        <v>118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'12 - M1-3'!J30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83</v>
      </c>
      <c r="AR66" s="119"/>
      <c r="AS66" s="120">
        <v>0</v>
      </c>
      <c r="AT66" s="121">
        <f>ROUND(SUM(AV66:AW66),2)</f>
        <v>0</v>
      </c>
      <c r="AU66" s="122">
        <f>'12 - M1-3'!P91</f>
        <v>0</v>
      </c>
      <c r="AV66" s="121">
        <f>'12 - M1-3'!J33</f>
        <v>0</v>
      </c>
      <c r="AW66" s="121">
        <f>'12 - M1-3'!J34</f>
        <v>0</v>
      </c>
      <c r="AX66" s="121">
        <f>'12 - M1-3'!J35</f>
        <v>0</v>
      </c>
      <c r="AY66" s="121">
        <f>'12 - M1-3'!J36</f>
        <v>0</v>
      </c>
      <c r="AZ66" s="121">
        <f>'12 - M1-3'!F33</f>
        <v>0</v>
      </c>
      <c r="BA66" s="121">
        <f>'12 - M1-3'!F34</f>
        <v>0</v>
      </c>
      <c r="BB66" s="121">
        <f>'12 - M1-3'!F35</f>
        <v>0</v>
      </c>
      <c r="BC66" s="121">
        <f>'12 - M1-3'!F36</f>
        <v>0</v>
      </c>
      <c r="BD66" s="123">
        <f>'12 - M1-3'!F37</f>
        <v>0</v>
      </c>
      <c r="BE66" s="7"/>
      <c r="BT66" s="124" t="s">
        <v>84</v>
      </c>
      <c r="BV66" s="124" t="s">
        <v>78</v>
      </c>
      <c r="BW66" s="124" t="s">
        <v>119</v>
      </c>
      <c r="BX66" s="124" t="s">
        <v>5</v>
      </c>
      <c r="CL66" s="124" t="s">
        <v>19</v>
      </c>
      <c r="CM66" s="124" t="s">
        <v>86</v>
      </c>
    </row>
    <row r="67" s="7" customFormat="1" ht="16.5" customHeight="1">
      <c r="A67" s="112" t="s">
        <v>80</v>
      </c>
      <c r="B67" s="113"/>
      <c r="C67" s="114"/>
      <c r="D67" s="115" t="s">
        <v>120</v>
      </c>
      <c r="E67" s="115"/>
      <c r="F67" s="115"/>
      <c r="G67" s="115"/>
      <c r="H67" s="115"/>
      <c r="I67" s="116"/>
      <c r="J67" s="115" t="s">
        <v>121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'13 - M1-1-5'!J30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83</v>
      </c>
      <c r="AR67" s="119"/>
      <c r="AS67" s="120">
        <v>0</v>
      </c>
      <c r="AT67" s="121">
        <f>ROUND(SUM(AV67:AW67),2)</f>
        <v>0</v>
      </c>
      <c r="AU67" s="122">
        <f>'13 - M1-1-5'!P86</f>
        <v>0</v>
      </c>
      <c r="AV67" s="121">
        <f>'13 - M1-1-5'!J33</f>
        <v>0</v>
      </c>
      <c r="AW67" s="121">
        <f>'13 - M1-1-5'!J34</f>
        <v>0</v>
      </c>
      <c r="AX67" s="121">
        <f>'13 - M1-1-5'!J35</f>
        <v>0</v>
      </c>
      <c r="AY67" s="121">
        <f>'13 - M1-1-5'!J36</f>
        <v>0</v>
      </c>
      <c r="AZ67" s="121">
        <f>'13 - M1-1-5'!F33</f>
        <v>0</v>
      </c>
      <c r="BA67" s="121">
        <f>'13 - M1-1-5'!F34</f>
        <v>0</v>
      </c>
      <c r="BB67" s="121">
        <f>'13 - M1-1-5'!F35</f>
        <v>0</v>
      </c>
      <c r="BC67" s="121">
        <f>'13 - M1-1-5'!F36</f>
        <v>0</v>
      </c>
      <c r="BD67" s="123">
        <f>'13 - M1-1-5'!F37</f>
        <v>0</v>
      </c>
      <c r="BE67" s="7"/>
      <c r="BT67" s="124" t="s">
        <v>84</v>
      </c>
      <c r="BV67" s="124" t="s">
        <v>78</v>
      </c>
      <c r="BW67" s="124" t="s">
        <v>122</v>
      </c>
      <c r="BX67" s="124" t="s">
        <v>5</v>
      </c>
      <c r="CL67" s="124" t="s">
        <v>19</v>
      </c>
      <c r="CM67" s="124" t="s">
        <v>86</v>
      </c>
    </row>
    <row r="68" s="7" customFormat="1" ht="16.5" customHeight="1">
      <c r="A68" s="112" t="s">
        <v>80</v>
      </c>
      <c r="B68" s="113"/>
      <c r="C68" s="114"/>
      <c r="D68" s="115" t="s">
        <v>123</v>
      </c>
      <c r="E68" s="115"/>
      <c r="F68" s="115"/>
      <c r="G68" s="115"/>
      <c r="H68" s="115"/>
      <c r="I68" s="116"/>
      <c r="J68" s="115" t="s">
        <v>124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'14 - M1-1-8'!J30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83</v>
      </c>
      <c r="AR68" s="119"/>
      <c r="AS68" s="120">
        <v>0</v>
      </c>
      <c r="AT68" s="121">
        <f>ROUND(SUM(AV68:AW68),2)</f>
        <v>0</v>
      </c>
      <c r="AU68" s="122">
        <f>'14 - M1-1-8'!P86</f>
        <v>0</v>
      </c>
      <c r="AV68" s="121">
        <f>'14 - M1-1-8'!J33</f>
        <v>0</v>
      </c>
      <c r="AW68" s="121">
        <f>'14 - M1-1-8'!J34</f>
        <v>0</v>
      </c>
      <c r="AX68" s="121">
        <f>'14 - M1-1-8'!J35</f>
        <v>0</v>
      </c>
      <c r="AY68" s="121">
        <f>'14 - M1-1-8'!J36</f>
        <v>0</v>
      </c>
      <c r="AZ68" s="121">
        <f>'14 - M1-1-8'!F33</f>
        <v>0</v>
      </c>
      <c r="BA68" s="121">
        <f>'14 - M1-1-8'!F34</f>
        <v>0</v>
      </c>
      <c r="BB68" s="121">
        <f>'14 - M1-1-8'!F35</f>
        <v>0</v>
      </c>
      <c r="BC68" s="121">
        <f>'14 - M1-1-8'!F36</f>
        <v>0</v>
      </c>
      <c r="BD68" s="123">
        <f>'14 - M1-1-8'!F37</f>
        <v>0</v>
      </c>
      <c r="BE68" s="7"/>
      <c r="BT68" s="124" t="s">
        <v>84</v>
      </c>
      <c r="BV68" s="124" t="s">
        <v>78</v>
      </c>
      <c r="BW68" s="124" t="s">
        <v>125</v>
      </c>
      <c r="BX68" s="124" t="s">
        <v>5</v>
      </c>
      <c r="CL68" s="124" t="s">
        <v>19</v>
      </c>
      <c r="CM68" s="124" t="s">
        <v>86</v>
      </c>
    </row>
    <row r="69" s="7" customFormat="1" ht="16.5" customHeight="1">
      <c r="A69" s="112" t="s">
        <v>80</v>
      </c>
      <c r="B69" s="113"/>
      <c r="C69" s="114"/>
      <c r="D69" s="115" t="s">
        <v>8</v>
      </c>
      <c r="E69" s="115"/>
      <c r="F69" s="115"/>
      <c r="G69" s="115"/>
      <c r="H69" s="115"/>
      <c r="I69" s="116"/>
      <c r="J69" s="115" t="s">
        <v>126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'15 - P1+P2+P3-1'!J30</f>
        <v>0</v>
      </c>
      <c r="AH69" s="116"/>
      <c r="AI69" s="116"/>
      <c r="AJ69" s="116"/>
      <c r="AK69" s="116"/>
      <c r="AL69" s="116"/>
      <c r="AM69" s="116"/>
      <c r="AN69" s="117">
        <f>SUM(AG69,AT69)</f>
        <v>0</v>
      </c>
      <c r="AO69" s="116"/>
      <c r="AP69" s="116"/>
      <c r="AQ69" s="118" t="s">
        <v>83</v>
      </c>
      <c r="AR69" s="119"/>
      <c r="AS69" s="120">
        <v>0</v>
      </c>
      <c r="AT69" s="121">
        <f>ROUND(SUM(AV69:AW69),2)</f>
        <v>0</v>
      </c>
      <c r="AU69" s="122">
        <f>'15 - P1+P2+P3-1'!P86</f>
        <v>0</v>
      </c>
      <c r="AV69" s="121">
        <f>'15 - P1+P2+P3-1'!J33</f>
        <v>0</v>
      </c>
      <c r="AW69" s="121">
        <f>'15 - P1+P2+P3-1'!J34</f>
        <v>0</v>
      </c>
      <c r="AX69" s="121">
        <f>'15 - P1+P2+P3-1'!J35</f>
        <v>0</v>
      </c>
      <c r="AY69" s="121">
        <f>'15 - P1+P2+P3-1'!J36</f>
        <v>0</v>
      </c>
      <c r="AZ69" s="121">
        <f>'15 - P1+P2+P3-1'!F33</f>
        <v>0</v>
      </c>
      <c r="BA69" s="121">
        <f>'15 - P1+P2+P3-1'!F34</f>
        <v>0</v>
      </c>
      <c r="BB69" s="121">
        <f>'15 - P1+P2+P3-1'!F35</f>
        <v>0</v>
      </c>
      <c r="BC69" s="121">
        <f>'15 - P1+P2+P3-1'!F36</f>
        <v>0</v>
      </c>
      <c r="BD69" s="123">
        <f>'15 - P1+P2+P3-1'!F37</f>
        <v>0</v>
      </c>
      <c r="BE69" s="7"/>
      <c r="BT69" s="124" t="s">
        <v>84</v>
      </c>
      <c r="BV69" s="124" t="s">
        <v>78</v>
      </c>
      <c r="BW69" s="124" t="s">
        <v>127</v>
      </c>
      <c r="BX69" s="124" t="s">
        <v>5</v>
      </c>
      <c r="CL69" s="124" t="s">
        <v>19</v>
      </c>
      <c r="CM69" s="124" t="s">
        <v>86</v>
      </c>
    </row>
    <row r="70" s="7" customFormat="1" ht="16.5" customHeight="1">
      <c r="A70" s="112" t="s">
        <v>80</v>
      </c>
      <c r="B70" s="113"/>
      <c r="C70" s="114"/>
      <c r="D70" s="115" t="s">
        <v>128</v>
      </c>
      <c r="E70" s="115"/>
      <c r="F70" s="115"/>
      <c r="G70" s="115"/>
      <c r="H70" s="115"/>
      <c r="I70" s="116"/>
      <c r="J70" s="115" t="s">
        <v>129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7">
        <f>'16 - P1+P2+P3-3'!J30</f>
        <v>0</v>
      </c>
      <c r="AH70" s="116"/>
      <c r="AI70" s="116"/>
      <c r="AJ70" s="116"/>
      <c r="AK70" s="116"/>
      <c r="AL70" s="116"/>
      <c r="AM70" s="116"/>
      <c r="AN70" s="117">
        <f>SUM(AG70,AT70)</f>
        <v>0</v>
      </c>
      <c r="AO70" s="116"/>
      <c r="AP70" s="116"/>
      <c r="AQ70" s="118" t="s">
        <v>83</v>
      </c>
      <c r="AR70" s="119"/>
      <c r="AS70" s="120">
        <v>0</v>
      </c>
      <c r="AT70" s="121">
        <f>ROUND(SUM(AV70:AW70),2)</f>
        <v>0</v>
      </c>
      <c r="AU70" s="122">
        <f>'16 - P1+P2+P3-3'!P91</f>
        <v>0</v>
      </c>
      <c r="AV70" s="121">
        <f>'16 - P1+P2+P3-3'!J33</f>
        <v>0</v>
      </c>
      <c r="AW70" s="121">
        <f>'16 - P1+P2+P3-3'!J34</f>
        <v>0</v>
      </c>
      <c r="AX70" s="121">
        <f>'16 - P1+P2+P3-3'!J35</f>
        <v>0</v>
      </c>
      <c r="AY70" s="121">
        <f>'16 - P1+P2+P3-3'!J36</f>
        <v>0</v>
      </c>
      <c r="AZ70" s="121">
        <f>'16 - P1+P2+P3-3'!F33</f>
        <v>0</v>
      </c>
      <c r="BA70" s="121">
        <f>'16 - P1+P2+P3-3'!F34</f>
        <v>0</v>
      </c>
      <c r="BB70" s="121">
        <f>'16 - P1+P2+P3-3'!F35</f>
        <v>0</v>
      </c>
      <c r="BC70" s="121">
        <f>'16 - P1+P2+P3-3'!F36</f>
        <v>0</v>
      </c>
      <c r="BD70" s="123">
        <f>'16 - P1+P2+P3-3'!F37</f>
        <v>0</v>
      </c>
      <c r="BE70" s="7"/>
      <c r="BT70" s="124" t="s">
        <v>84</v>
      </c>
      <c r="BV70" s="124" t="s">
        <v>78</v>
      </c>
      <c r="BW70" s="124" t="s">
        <v>130</v>
      </c>
      <c r="BX70" s="124" t="s">
        <v>5</v>
      </c>
      <c r="CL70" s="124" t="s">
        <v>19</v>
      </c>
      <c r="CM70" s="124" t="s">
        <v>86</v>
      </c>
    </row>
    <row r="71" s="7" customFormat="1" ht="16.5" customHeight="1">
      <c r="A71" s="112" t="s">
        <v>80</v>
      </c>
      <c r="B71" s="113"/>
      <c r="C71" s="114"/>
      <c r="D71" s="115" t="s">
        <v>131</v>
      </c>
      <c r="E71" s="115"/>
      <c r="F71" s="115"/>
      <c r="G71" s="115"/>
      <c r="H71" s="115"/>
      <c r="I71" s="116"/>
      <c r="J71" s="115" t="s">
        <v>132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'17 - P1+P2+P3-4'!J30</f>
        <v>0</v>
      </c>
      <c r="AH71" s="116"/>
      <c r="AI71" s="116"/>
      <c r="AJ71" s="116"/>
      <c r="AK71" s="116"/>
      <c r="AL71" s="116"/>
      <c r="AM71" s="116"/>
      <c r="AN71" s="117">
        <f>SUM(AG71,AT71)</f>
        <v>0</v>
      </c>
      <c r="AO71" s="116"/>
      <c r="AP71" s="116"/>
      <c r="AQ71" s="118" t="s">
        <v>83</v>
      </c>
      <c r="AR71" s="119"/>
      <c r="AS71" s="120">
        <v>0</v>
      </c>
      <c r="AT71" s="121">
        <f>ROUND(SUM(AV71:AW71),2)</f>
        <v>0</v>
      </c>
      <c r="AU71" s="122">
        <f>'17 - P1+P2+P3-4'!P86</f>
        <v>0</v>
      </c>
      <c r="AV71" s="121">
        <f>'17 - P1+P2+P3-4'!J33</f>
        <v>0</v>
      </c>
      <c r="AW71" s="121">
        <f>'17 - P1+P2+P3-4'!J34</f>
        <v>0</v>
      </c>
      <c r="AX71" s="121">
        <f>'17 - P1+P2+P3-4'!J35</f>
        <v>0</v>
      </c>
      <c r="AY71" s="121">
        <f>'17 - P1+P2+P3-4'!J36</f>
        <v>0</v>
      </c>
      <c r="AZ71" s="121">
        <f>'17 - P1+P2+P3-4'!F33</f>
        <v>0</v>
      </c>
      <c r="BA71" s="121">
        <f>'17 - P1+P2+P3-4'!F34</f>
        <v>0</v>
      </c>
      <c r="BB71" s="121">
        <f>'17 - P1+P2+P3-4'!F35</f>
        <v>0</v>
      </c>
      <c r="BC71" s="121">
        <f>'17 - P1+P2+P3-4'!F36</f>
        <v>0</v>
      </c>
      <c r="BD71" s="123">
        <f>'17 - P1+P2+P3-4'!F37</f>
        <v>0</v>
      </c>
      <c r="BE71" s="7"/>
      <c r="BT71" s="124" t="s">
        <v>84</v>
      </c>
      <c r="BV71" s="124" t="s">
        <v>78</v>
      </c>
      <c r="BW71" s="124" t="s">
        <v>133</v>
      </c>
      <c r="BX71" s="124" t="s">
        <v>5</v>
      </c>
      <c r="CL71" s="124" t="s">
        <v>19</v>
      </c>
      <c r="CM71" s="124" t="s">
        <v>86</v>
      </c>
    </row>
    <row r="72" s="7" customFormat="1" ht="16.5" customHeight="1">
      <c r="A72" s="112" t="s">
        <v>80</v>
      </c>
      <c r="B72" s="113"/>
      <c r="C72" s="114"/>
      <c r="D72" s="115" t="s">
        <v>134</v>
      </c>
      <c r="E72" s="115"/>
      <c r="F72" s="115"/>
      <c r="G72" s="115"/>
      <c r="H72" s="115"/>
      <c r="I72" s="116"/>
      <c r="J72" s="115" t="s">
        <v>135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7">
        <f>'18 - P1+P2+P3-5-1'!J30</f>
        <v>0</v>
      </c>
      <c r="AH72" s="116"/>
      <c r="AI72" s="116"/>
      <c r="AJ72" s="116"/>
      <c r="AK72" s="116"/>
      <c r="AL72" s="116"/>
      <c r="AM72" s="116"/>
      <c r="AN72" s="117">
        <f>SUM(AG72,AT72)</f>
        <v>0</v>
      </c>
      <c r="AO72" s="116"/>
      <c r="AP72" s="116"/>
      <c r="AQ72" s="118" t="s">
        <v>83</v>
      </c>
      <c r="AR72" s="119"/>
      <c r="AS72" s="120">
        <v>0</v>
      </c>
      <c r="AT72" s="121">
        <f>ROUND(SUM(AV72:AW72),2)</f>
        <v>0</v>
      </c>
      <c r="AU72" s="122">
        <f>'18 - P1+P2+P3-5-1'!P86</f>
        <v>0</v>
      </c>
      <c r="AV72" s="121">
        <f>'18 - P1+P2+P3-5-1'!J33</f>
        <v>0</v>
      </c>
      <c r="AW72" s="121">
        <f>'18 - P1+P2+P3-5-1'!J34</f>
        <v>0</v>
      </c>
      <c r="AX72" s="121">
        <f>'18 - P1+P2+P3-5-1'!J35</f>
        <v>0</v>
      </c>
      <c r="AY72" s="121">
        <f>'18 - P1+P2+P3-5-1'!J36</f>
        <v>0</v>
      </c>
      <c r="AZ72" s="121">
        <f>'18 - P1+P2+P3-5-1'!F33</f>
        <v>0</v>
      </c>
      <c r="BA72" s="121">
        <f>'18 - P1+P2+P3-5-1'!F34</f>
        <v>0</v>
      </c>
      <c r="BB72" s="121">
        <f>'18 - P1+P2+P3-5-1'!F35</f>
        <v>0</v>
      </c>
      <c r="BC72" s="121">
        <f>'18 - P1+P2+P3-5-1'!F36</f>
        <v>0</v>
      </c>
      <c r="BD72" s="123">
        <f>'18 - P1+P2+P3-5-1'!F37</f>
        <v>0</v>
      </c>
      <c r="BE72" s="7"/>
      <c r="BT72" s="124" t="s">
        <v>84</v>
      </c>
      <c r="BV72" s="124" t="s">
        <v>78</v>
      </c>
      <c r="BW72" s="124" t="s">
        <v>136</v>
      </c>
      <c r="BX72" s="124" t="s">
        <v>5</v>
      </c>
      <c r="CL72" s="124" t="s">
        <v>19</v>
      </c>
      <c r="CM72" s="124" t="s">
        <v>86</v>
      </c>
    </row>
    <row r="73" s="7" customFormat="1" ht="16.5" customHeight="1">
      <c r="A73" s="112" t="s">
        <v>80</v>
      </c>
      <c r="B73" s="113"/>
      <c r="C73" s="114"/>
      <c r="D73" s="115" t="s">
        <v>137</v>
      </c>
      <c r="E73" s="115"/>
      <c r="F73" s="115"/>
      <c r="G73" s="115"/>
      <c r="H73" s="115"/>
      <c r="I73" s="116"/>
      <c r="J73" s="115" t="s">
        <v>138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7">
        <f>'19 - P1+P2+P3-5-2'!J30</f>
        <v>0</v>
      </c>
      <c r="AH73" s="116"/>
      <c r="AI73" s="116"/>
      <c r="AJ73" s="116"/>
      <c r="AK73" s="116"/>
      <c r="AL73" s="116"/>
      <c r="AM73" s="116"/>
      <c r="AN73" s="117">
        <f>SUM(AG73,AT73)</f>
        <v>0</v>
      </c>
      <c r="AO73" s="116"/>
      <c r="AP73" s="116"/>
      <c r="AQ73" s="118" t="s">
        <v>83</v>
      </c>
      <c r="AR73" s="119"/>
      <c r="AS73" s="120">
        <v>0</v>
      </c>
      <c r="AT73" s="121">
        <f>ROUND(SUM(AV73:AW73),2)</f>
        <v>0</v>
      </c>
      <c r="AU73" s="122">
        <f>'19 - P1+P2+P3-5-2'!P86</f>
        <v>0</v>
      </c>
      <c r="AV73" s="121">
        <f>'19 - P1+P2+P3-5-2'!J33</f>
        <v>0</v>
      </c>
      <c r="AW73" s="121">
        <f>'19 - P1+P2+P3-5-2'!J34</f>
        <v>0</v>
      </c>
      <c r="AX73" s="121">
        <f>'19 - P1+P2+P3-5-2'!J35</f>
        <v>0</v>
      </c>
      <c r="AY73" s="121">
        <f>'19 - P1+P2+P3-5-2'!J36</f>
        <v>0</v>
      </c>
      <c r="AZ73" s="121">
        <f>'19 - P1+P2+P3-5-2'!F33</f>
        <v>0</v>
      </c>
      <c r="BA73" s="121">
        <f>'19 - P1+P2+P3-5-2'!F34</f>
        <v>0</v>
      </c>
      <c r="BB73" s="121">
        <f>'19 - P1+P2+P3-5-2'!F35</f>
        <v>0</v>
      </c>
      <c r="BC73" s="121">
        <f>'19 - P1+P2+P3-5-2'!F36</f>
        <v>0</v>
      </c>
      <c r="BD73" s="123">
        <f>'19 - P1+P2+P3-5-2'!F37</f>
        <v>0</v>
      </c>
      <c r="BE73" s="7"/>
      <c r="BT73" s="124" t="s">
        <v>84</v>
      </c>
      <c r="BV73" s="124" t="s">
        <v>78</v>
      </c>
      <c r="BW73" s="124" t="s">
        <v>139</v>
      </c>
      <c r="BX73" s="124" t="s">
        <v>5</v>
      </c>
      <c r="CL73" s="124" t="s">
        <v>19</v>
      </c>
      <c r="CM73" s="124" t="s">
        <v>86</v>
      </c>
    </row>
    <row r="74" s="7" customFormat="1" ht="16.5" customHeight="1">
      <c r="A74" s="112" t="s">
        <v>80</v>
      </c>
      <c r="B74" s="113"/>
      <c r="C74" s="114"/>
      <c r="D74" s="115" t="s">
        <v>140</v>
      </c>
      <c r="E74" s="115"/>
      <c r="F74" s="115"/>
      <c r="G74" s="115"/>
      <c r="H74" s="115"/>
      <c r="I74" s="116"/>
      <c r="J74" s="115" t="s">
        <v>141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'20 - P1+P2+P3-6'!J30</f>
        <v>0</v>
      </c>
      <c r="AH74" s="116"/>
      <c r="AI74" s="116"/>
      <c r="AJ74" s="116"/>
      <c r="AK74" s="116"/>
      <c r="AL74" s="116"/>
      <c r="AM74" s="116"/>
      <c r="AN74" s="117">
        <f>SUM(AG74,AT74)</f>
        <v>0</v>
      </c>
      <c r="AO74" s="116"/>
      <c r="AP74" s="116"/>
      <c r="AQ74" s="118" t="s">
        <v>83</v>
      </c>
      <c r="AR74" s="119"/>
      <c r="AS74" s="120">
        <v>0</v>
      </c>
      <c r="AT74" s="121">
        <f>ROUND(SUM(AV74:AW74),2)</f>
        <v>0</v>
      </c>
      <c r="AU74" s="122">
        <f>'20 - P1+P2+P3-6'!P86</f>
        <v>0</v>
      </c>
      <c r="AV74" s="121">
        <f>'20 - P1+P2+P3-6'!J33</f>
        <v>0</v>
      </c>
      <c r="AW74" s="121">
        <f>'20 - P1+P2+P3-6'!J34</f>
        <v>0</v>
      </c>
      <c r="AX74" s="121">
        <f>'20 - P1+P2+P3-6'!J35</f>
        <v>0</v>
      </c>
      <c r="AY74" s="121">
        <f>'20 - P1+P2+P3-6'!J36</f>
        <v>0</v>
      </c>
      <c r="AZ74" s="121">
        <f>'20 - P1+P2+P3-6'!F33</f>
        <v>0</v>
      </c>
      <c r="BA74" s="121">
        <f>'20 - P1+P2+P3-6'!F34</f>
        <v>0</v>
      </c>
      <c r="BB74" s="121">
        <f>'20 - P1+P2+P3-6'!F35</f>
        <v>0</v>
      </c>
      <c r="BC74" s="121">
        <f>'20 - P1+P2+P3-6'!F36</f>
        <v>0</v>
      </c>
      <c r="BD74" s="123">
        <f>'20 - P1+P2+P3-6'!F37</f>
        <v>0</v>
      </c>
      <c r="BE74" s="7"/>
      <c r="BT74" s="124" t="s">
        <v>84</v>
      </c>
      <c r="BV74" s="124" t="s">
        <v>78</v>
      </c>
      <c r="BW74" s="124" t="s">
        <v>142</v>
      </c>
      <c r="BX74" s="124" t="s">
        <v>5</v>
      </c>
      <c r="CL74" s="124" t="s">
        <v>19</v>
      </c>
      <c r="CM74" s="124" t="s">
        <v>86</v>
      </c>
    </row>
    <row r="75" s="7" customFormat="1" ht="16.5" customHeight="1">
      <c r="A75" s="112" t="s">
        <v>80</v>
      </c>
      <c r="B75" s="113"/>
      <c r="C75" s="114"/>
      <c r="D75" s="115" t="s">
        <v>7</v>
      </c>
      <c r="E75" s="115"/>
      <c r="F75" s="115"/>
      <c r="G75" s="115"/>
      <c r="H75" s="115"/>
      <c r="I75" s="116"/>
      <c r="J75" s="115" t="s">
        <v>143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'21 - P1+P2+P3-7'!J30</f>
        <v>0</v>
      </c>
      <c r="AH75" s="116"/>
      <c r="AI75" s="116"/>
      <c r="AJ75" s="116"/>
      <c r="AK75" s="116"/>
      <c r="AL75" s="116"/>
      <c r="AM75" s="116"/>
      <c r="AN75" s="117">
        <f>SUM(AG75,AT75)</f>
        <v>0</v>
      </c>
      <c r="AO75" s="116"/>
      <c r="AP75" s="116"/>
      <c r="AQ75" s="118" t="s">
        <v>83</v>
      </c>
      <c r="AR75" s="119"/>
      <c r="AS75" s="120">
        <v>0</v>
      </c>
      <c r="AT75" s="121">
        <f>ROUND(SUM(AV75:AW75),2)</f>
        <v>0</v>
      </c>
      <c r="AU75" s="122">
        <f>'21 - P1+P2+P3-7'!P86</f>
        <v>0</v>
      </c>
      <c r="AV75" s="121">
        <f>'21 - P1+P2+P3-7'!J33</f>
        <v>0</v>
      </c>
      <c r="AW75" s="121">
        <f>'21 - P1+P2+P3-7'!J34</f>
        <v>0</v>
      </c>
      <c r="AX75" s="121">
        <f>'21 - P1+P2+P3-7'!J35</f>
        <v>0</v>
      </c>
      <c r="AY75" s="121">
        <f>'21 - P1+P2+P3-7'!J36</f>
        <v>0</v>
      </c>
      <c r="AZ75" s="121">
        <f>'21 - P1+P2+P3-7'!F33</f>
        <v>0</v>
      </c>
      <c r="BA75" s="121">
        <f>'21 - P1+P2+P3-7'!F34</f>
        <v>0</v>
      </c>
      <c r="BB75" s="121">
        <f>'21 - P1+P2+P3-7'!F35</f>
        <v>0</v>
      </c>
      <c r="BC75" s="121">
        <f>'21 - P1+P2+P3-7'!F36</f>
        <v>0</v>
      </c>
      <c r="BD75" s="123">
        <f>'21 - P1+P2+P3-7'!F37</f>
        <v>0</v>
      </c>
      <c r="BE75" s="7"/>
      <c r="BT75" s="124" t="s">
        <v>84</v>
      </c>
      <c r="BV75" s="124" t="s">
        <v>78</v>
      </c>
      <c r="BW75" s="124" t="s">
        <v>144</v>
      </c>
      <c r="BX75" s="124" t="s">
        <v>5</v>
      </c>
      <c r="CL75" s="124" t="s">
        <v>19</v>
      </c>
      <c r="CM75" s="124" t="s">
        <v>86</v>
      </c>
    </row>
    <row r="76" s="7" customFormat="1" ht="16.5" customHeight="1">
      <c r="A76" s="112" t="s">
        <v>80</v>
      </c>
      <c r="B76" s="113"/>
      <c r="C76" s="114"/>
      <c r="D76" s="115" t="s">
        <v>145</v>
      </c>
      <c r="E76" s="115"/>
      <c r="F76" s="115"/>
      <c r="G76" s="115"/>
      <c r="H76" s="115"/>
      <c r="I76" s="116"/>
      <c r="J76" s="115" t="s">
        <v>146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7">
        <f>'22 - P1+P2+P3-8-1'!J30</f>
        <v>0</v>
      </c>
      <c r="AH76" s="116"/>
      <c r="AI76" s="116"/>
      <c r="AJ76" s="116"/>
      <c r="AK76" s="116"/>
      <c r="AL76" s="116"/>
      <c r="AM76" s="116"/>
      <c r="AN76" s="117">
        <f>SUM(AG76,AT76)</f>
        <v>0</v>
      </c>
      <c r="AO76" s="116"/>
      <c r="AP76" s="116"/>
      <c r="AQ76" s="118" t="s">
        <v>83</v>
      </c>
      <c r="AR76" s="119"/>
      <c r="AS76" s="120">
        <v>0</v>
      </c>
      <c r="AT76" s="121">
        <f>ROUND(SUM(AV76:AW76),2)</f>
        <v>0</v>
      </c>
      <c r="AU76" s="122">
        <f>'22 - P1+P2+P3-8-1'!P86</f>
        <v>0</v>
      </c>
      <c r="AV76" s="121">
        <f>'22 - P1+P2+P3-8-1'!J33</f>
        <v>0</v>
      </c>
      <c r="AW76" s="121">
        <f>'22 - P1+P2+P3-8-1'!J34</f>
        <v>0</v>
      </c>
      <c r="AX76" s="121">
        <f>'22 - P1+P2+P3-8-1'!J35</f>
        <v>0</v>
      </c>
      <c r="AY76" s="121">
        <f>'22 - P1+P2+P3-8-1'!J36</f>
        <v>0</v>
      </c>
      <c r="AZ76" s="121">
        <f>'22 - P1+P2+P3-8-1'!F33</f>
        <v>0</v>
      </c>
      <c r="BA76" s="121">
        <f>'22 - P1+P2+P3-8-1'!F34</f>
        <v>0</v>
      </c>
      <c r="BB76" s="121">
        <f>'22 - P1+P2+P3-8-1'!F35</f>
        <v>0</v>
      </c>
      <c r="BC76" s="121">
        <f>'22 - P1+P2+P3-8-1'!F36</f>
        <v>0</v>
      </c>
      <c r="BD76" s="123">
        <f>'22 - P1+P2+P3-8-1'!F37</f>
        <v>0</v>
      </c>
      <c r="BE76" s="7"/>
      <c r="BT76" s="124" t="s">
        <v>84</v>
      </c>
      <c r="BV76" s="124" t="s">
        <v>78</v>
      </c>
      <c r="BW76" s="124" t="s">
        <v>147</v>
      </c>
      <c r="BX76" s="124" t="s">
        <v>5</v>
      </c>
      <c r="CL76" s="124" t="s">
        <v>19</v>
      </c>
      <c r="CM76" s="124" t="s">
        <v>86</v>
      </c>
    </row>
    <row r="77" s="7" customFormat="1" ht="16.5" customHeight="1">
      <c r="A77" s="112" t="s">
        <v>80</v>
      </c>
      <c r="B77" s="113"/>
      <c r="C77" s="114"/>
      <c r="D77" s="115" t="s">
        <v>148</v>
      </c>
      <c r="E77" s="115"/>
      <c r="F77" s="115"/>
      <c r="G77" s="115"/>
      <c r="H77" s="115"/>
      <c r="I77" s="116"/>
      <c r="J77" s="115" t="s">
        <v>149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7">
        <f>'23 - P1+P2+P3-9'!J30</f>
        <v>0</v>
      </c>
      <c r="AH77" s="116"/>
      <c r="AI77" s="116"/>
      <c r="AJ77" s="116"/>
      <c r="AK77" s="116"/>
      <c r="AL77" s="116"/>
      <c r="AM77" s="116"/>
      <c r="AN77" s="117">
        <f>SUM(AG77,AT77)</f>
        <v>0</v>
      </c>
      <c r="AO77" s="116"/>
      <c r="AP77" s="116"/>
      <c r="AQ77" s="118" t="s">
        <v>83</v>
      </c>
      <c r="AR77" s="119"/>
      <c r="AS77" s="120">
        <v>0</v>
      </c>
      <c r="AT77" s="121">
        <f>ROUND(SUM(AV77:AW77),2)</f>
        <v>0</v>
      </c>
      <c r="AU77" s="122">
        <f>'23 - P1+P2+P3-9'!P86</f>
        <v>0</v>
      </c>
      <c r="AV77" s="121">
        <f>'23 - P1+P2+P3-9'!J33</f>
        <v>0</v>
      </c>
      <c r="AW77" s="121">
        <f>'23 - P1+P2+P3-9'!J34</f>
        <v>0</v>
      </c>
      <c r="AX77" s="121">
        <f>'23 - P1+P2+P3-9'!J35</f>
        <v>0</v>
      </c>
      <c r="AY77" s="121">
        <f>'23 - P1+P2+P3-9'!J36</f>
        <v>0</v>
      </c>
      <c r="AZ77" s="121">
        <f>'23 - P1+P2+P3-9'!F33</f>
        <v>0</v>
      </c>
      <c r="BA77" s="121">
        <f>'23 - P1+P2+P3-9'!F34</f>
        <v>0</v>
      </c>
      <c r="BB77" s="121">
        <f>'23 - P1+P2+P3-9'!F35</f>
        <v>0</v>
      </c>
      <c r="BC77" s="121">
        <f>'23 - P1+P2+P3-9'!F36</f>
        <v>0</v>
      </c>
      <c r="BD77" s="123">
        <f>'23 - P1+P2+P3-9'!F37</f>
        <v>0</v>
      </c>
      <c r="BE77" s="7"/>
      <c r="BT77" s="124" t="s">
        <v>84</v>
      </c>
      <c r="BV77" s="124" t="s">
        <v>78</v>
      </c>
      <c r="BW77" s="124" t="s">
        <v>150</v>
      </c>
      <c r="BX77" s="124" t="s">
        <v>5</v>
      </c>
      <c r="CL77" s="124" t="s">
        <v>19</v>
      </c>
      <c r="CM77" s="124" t="s">
        <v>86</v>
      </c>
    </row>
    <row r="78" s="7" customFormat="1" ht="16.5" customHeight="1">
      <c r="A78" s="112" t="s">
        <v>80</v>
      </c>
      <c r="B78" s="113"/>
      <c r="C78" s="114"/>
      <c r="D78" s="115" t="s">
        <v>151</v>
      </c>
      <c r="E78" s="115"/>
      <c r="F78" s="115"/>
      <c r="G78" s="115"/>
      <c r="H78" s="115"/>
      <c r="I78" s="116"/>
      <c r="J78" s="115" t="s">
        <v>152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7">
        <f>'24 - P1+P2+P3-10'!J30</f>
        <v>0</v>
      </c>
      <c r="AH78" s="116"/>
      <c r="AI78" s="116"/>
      <c r="AJ78" s="116"/>
      <c r="AK78" s="116"/>
      <c r="AL78" s="116"/>
      <c r="AM78" s="116"/>
      <c r="AN78" s="117">
        <f>SUM(AG78,AT78)</f>
        <v>0</v>
      </c>
      <c r="AO78" s="116"/>
      <c r="AP78" s="116"/>
      <c r="AQ78" s="118" t="s">
        <v>83</v>
      </c>
      <c r="AR78" s="119"/>
      <c r="AS78" s="120">
        <v>0</v>
      </c>
      <c r="AT78" s="121">
        <f>ROUND(SUM(AV78:AW78),2)</f>
        <v>0</v>
      </c>
      <c r="AU78" s="122">
        <f>'24 - P1+P2+P3-10'!P86</f>
        <v>0</v>
      </c>
      <c r="AV78" s="121">
        <f>'24 - P1+P2+P3-10'!J33</f>
        <v>0</v>
      </c>
      <c r="AW78" s="121">
        <f>'24 - P1+P2+P3-10'!J34</f>
        <v>0</v>
      </c>
      <c r="AX78" s="121">
        <f>'24 - P1+P2+P3-10'!J35</f>
        <v>0</v>
      </c>
      <c r="AY78" s="121">
        <f>'24 - P1+P2+P3-10'!J36</f>
        <v>0</v>
      </c>
      <c r="AZ78" s="121">
        <f>'24 - P1+P2+P3-10'!F33</f>
        <v>0</v>
      </c>
      <c r="BA78" s="121">
        <f>'24 - P1+P2+P3-10'!F34</f>
        <v>0</v>
      </c>
      <c r="BB78" s="121">
        <f>'24 - P1+P2+P3-10'!F35</f>
        <v>0</v>
      </c>
      <c r="BC78" s="121">
        <f>'24 - P1+P2+P3-10'!F36</f>
        <v>0</v>
      </c>
      <c r="BD78" s="123">
        <f>'24 - P1+P2+P3-10'!F37</f>
        <v>0</v>
      </c>
      <c r="BE78" s="7"/>
      <c r="BT78" s="124" t="s">
        <v>84</v>
      </c>
      <c r="BV78" s="124" t="s">
        <v>78</v>
      </c>
      <c r="BW78" s="124" t="s">
        <v>153</v>
      </c>
      <c r="BX78" s="124" t="s">
        <v>5</v>
      </c>
      <c r="CL78" s="124" t="s">
        <v>19</v>
      </c>
      <c r="CM78" s="124" t="s">
        <v>86</v>
      </c>
    </row>
    <row r="79" s="7" customFormat="1" ht="16.5" customHeight="1">
      <c r="A79" s="112" t="s">
        <v>80</v>
      </c>
      <c r="B79" s="113"/>
      <c r="C79" s="114"/>
      <c r="D79" s="115" t="s">
        <v>154</v>
      </c>
      <c r="E79" s="115"/>
      <c r="F79" s="115"/>
      <c r="G79" s="115"/>
      <c r="H79" s="115"/>
      <c r="I79" s="116"/>
      <c r="J79" s="115" t="s">
        <v>155</v>
      </c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7">
        <f>'25 - P1-P2-P3-11'!J30</f>
        <v>0</v>
      </c>
      <c r="AH79" s="116"/>
      <c r="AI79" s="116"/>
      <c r="AJ79" s="116"/>
      <c r="AK79" s="116"/>
      <c r="AL79" s="116"/>
      <c r="AM79" s="116"/>
      <c r="AN79" s="117">
        <f>SUM(AG79,AT79)</f>
        <v>0</v>
      </c>
      <c r="AO79" s="116"/>
      <c r="AP79" s="116"/>
      <c r="AQ79" s="118" t="s">
        <v>83</v>
      </c>
      <c r="AR79" s="119"/>
      <c r="AS79" s="120">
        <v>0</v>
      </c>
      <c r="AT79" s="121">
        <f>ROUND(SUM(AV79:AW79),2)</f>
        <v>0</v>
      </c>
      <c r="AU79" s="122">
        <f>'25 - P1-P2-P3-11'!P91</f>
        <v>0</v>
      </c>
      <c r="AV79" s="121">
        <f>'25 - P1-P2-P3-11'!J33</f>
        <v>0</v>
      </c>
      <c r="AW79" s="121">
        <f>'25 - P1-P2-P3-11'!J34</f>
        <v>0</v>
      </c>
      <c r="AX79" s="121">
        <f>'25 - P1-P2-P3-11'!J35</f>
        <v>0</v>
      </c>
      <c r="AY79" s="121">
        <f>'25 - P1-P2-P3-11'!J36</f>
        <v>0</v>
      </c>
      <c r="AZ79" s="121">
        <f>'25 - P1-P2-P3-11'!F33</f>
        <v>0</v>
      </c>
      <c r="BA79" s="121">
        <f>'25 - P1-P2-P3-11'!F34</f>
        <v>0</v>
      </c>
      <c r="BB79" s="121">
        <f>'25 - P1-P2-P3-11'!F35</f>
        <v>0</v>
      </c>
      <c r="BC79" s="121">
        <f>'25 - P1-P2-P3-11'!F36</f>
        <v>0</v>
      </c>
      <c r="BD79" s="123">
        <f>'25 - P1-P2-P3-11'!F37</f>
        <v>0</v>
      </c>
      <c r="BE79" s="7"/>
      <c r="BT79" s="124" t="s">
        <v>84</v>
      </c>
      <c r="BV79" s="124" t="s">
        <v>78</v>
      </c>
      <c r="BW79" s="124" t="s">
        <v>156</v>
      </c>
      <c r="BX79" s="124" t="s">
        <v>5</v>
      </c>
      <c r="CL79" s="124" t="s">
        <v>19</v>
      </c>
      <c r="CM79" s="124" t="s">
        <v>86</v>
      </c>
    </row>
    <row r="80" s="7" customFormat="1" ht="16.5" customHeight="1">
      <c r="A80" s="112" t="s">
        <v>80</v>
      </c>
      <c r="B80" s="113"/>
      <c r="C80" s="114"/>
      <c r="D80" s="115" t="s">
        <v>157</v>
      </c>
      <c r="E80" s="115"/>
      <c r="F80" s="115"/>
      <c r="G80" s="115"/>
      <c r="H80" s="115"/>
      <c r="I80" s="116"/>
      <c r="J80" s="115" t="s">
        <v>158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7">
        <f>'26 - P1+P2+P3-14'!J30</f>
        <v>0</v>
      </c>
      <c r="AH80" s="116"/>
      <c r="AI80" s="116"/>
      <c r="AJ80" s="116"/>
      <c r="AK80" s="116"/>
      <c r="AL80" s="116"/>
      <c r="AM80" s="116"/>
      <c r="AN80" s="117">
        <f>SUM(AG80,AT80)</f>
        <v>0</v>
      </c>
      <c r="AO80" s="116"/>
      <c r="AP80" s="116"/>
      <c r="AQ80" s="118" t="s">
        <v>83</v>
      </c>
      <c r="AR80" s="119"/>
      <c r="AS80" s="120">
        <v>0</v>
      </c>
      <c r="AT80" s="121">
        <f>ROUND(SUM(AV80:AW80),2)</f>
        <v>0</v>
      </c>
      <c r="AU80" s="122">
        <f>'26 - P1+P2+P3-14'!P92</f>
        <v>0</v>
      </c>
      <c r="AV80" s="121">
        <f>'26 - P1+P2+P3-14'!J33</f>
        <v>0</v>
      </c>
      <c r="AW80" s="121">
        <f>'26 - P1+P2+P3-14'!J34</f>
        <v>0</v>
      </c>
      <c r="AX80" s="121">
        <f>'26 - P1+P2+P3-14'!J35</f>
        <v>0</v>
      </c>
      <c r="AY80" s="121">
        <f>'26 - P1+P2+P3-14'!J36</f>
        <v>0</v>
      </c>
      <c r="AZ80" s="121">
        <f>'26 - P1+P2+P3-14'!F33</f>
        <v>0</v>
      </c>
      <c r="BA80" s="121">
        <f>'26 - P1+P2+P3-14'!F34</f>
        <v>0</v>
      </c>
      <c r="BB80" s="121">
        <f>'26 - P1+P2+P3-14'!F35</f>
        <v>0</v>
      </c>
      <c r="BC80" s="121">
        <f>'26 - P1+P2+P3-14'!F36</f>
        <v>0</v>
      </c>
      <c r="BD80" s="123">
        <f>'26 - P1+P2+P3-14'!F37</f>
        <v>0</v>
      </c>
      <c r="BE80" s="7"/>
      <c r="BT80" s="124" t="s">
        <v>84</v>
      </c>
      <c r="BV80" s="124" t="s">
        <v>78</v>
      </c>
      <c r="BW80" s="124" t="s">
        <v>159</v>
      </c>
      <c r="BX80" s="124" t="s">
        <v>5</v>
      </c>
      <c r="CL80" s="124" t="s">
        <v>19</v>
      </c>
      <c r="CM80" s="124" t="s">
        <v>86</v>
      </c>
    </row>
    <row r="81" s="7" customFormat="1" ht="16.5" customHeight="1">
      <c r="A81" s="112" t="s">
        <v>80</v>
      </c>
      <c r="B81" s="113"/>
      <c r="C81" s="114"/>
      <c r="D81" s="115" t="s">
        <v>160</v>
      </c>
      <c r="E81" s="115"/>
      <c r="F81" s="115"/>
      <c r="G81" s="115"/>
      <c r="H81" s="115"/>
      <c r="I81" s="116"/>
      <c r="J81" s="115" t="s">
        <v>161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7">
        <f>'27 - P1+P2+P3-15'!J30</f>
        <v>0</v>
      </c>
      <c r="AH81" s="116"/>
      <c r="AI81" s="116"/>
      <c r="AJ81" s="116"/>
      <c r="AK81" s="116"/>
      <c r="AL81" s="116"/>
      <c r="AM81" s="116"/>
      <c r="AN81" s="117">
        <f>SUM(AG81,AT81)</f>
        <v>0</v>
      </c>
      <c r="AO81" s="116"/>
      <c r="AP81" s="116"/>
      <c r="AQ81" s="118" t="s">
        <v>83</v>
      </c>
      <c r="AR81" s="119"/>
      <c r="AS81" s="120">
        <v>0</v>
      </c>
      <c r="AT81" s="121">
        <f>ROUND(SUM(AV81:AW81),2)</f>
        <v>0</v>
      </c>
      <c r="AU81" s="122">
        <f>'27 - P1+P2+P3-15'!P91</f>
        <v>0</v>
      </c>
      <c r="AV81" s="121">
        <f>'27 - P1+P2+P3-15'!J33</f>
        <v>0</v>
      </c>
      <c r="AW81" s="121">
        <f>'27 - P1+P2+P3-15'!J34</f>
        <v>0</v>
      </c>
      <c r="AX81" s="121">
        <f>'27 - P1+P2+P3-15'!J35</f>
        <v>0</v>
      </c>
      <c r="AY81" s="121">
        <f>'27 - P1+P2+P3-15'!J36</f>
        <v>0</v>
      </c>
      <c r="AZ81" s="121">
        <f>'27 - P1+P2+P3-15'!F33</f>
        <v>0</v>
      </c>
      <c r="BA81" s="121">
        <f>'27 - P1+P2+P3-15'!F34</f>
        <v>0</v>
      </c>
      <c r="BB81" s="121">
        <f>'27 - P1+P2+P3-15'!F35</f>
        <v>0</v>
      </c>
      <c r="BC81" s="121">
        <f>'27 - P1+P2+P3-15'!F36</f>
        <v>0</v>
      </c>
      <c r="BD81" s="123">
        <f>'27 - P1+P2+P3-15'!F37</f>
        <v>0</v>
      </c>
      <c r="BE81" s="7"/>
      <c r="BT81" s="124" t="s">
        <v>84</v>
      </c>
      <c r="BV81" s="124" t="s">
        <v>78</v>
      </c>
      <c r="BW81" s="124" t="s">
        <v>162</v>
      </c>
      <c r="BX81" s="124" t="s">
        <v>5</v>
      </c>
      <c r="CL81" s="124" t="s">
        <v>19</v>
      </c>
      <c r="CM81" s="124" t="s">
        <v>86</v>
      </c>
    </row>
    <row r="82" s="7" customFormat="1" ht="16.5" customHeight="1">
      <c r="A82" s="112" t="s">
        <v>80</v>
      </c>
      <c r="B82" s="113"/>
      <c r="C82" s="114"/>
      <c r="D82" s="115" t="s">
        <v>163</v>
      </c>
      <c r="E82" s="115"/>
      <c r="F82" s="115"/>
      <c r="G82" s="115"/>
      <c r="H82" s="115"/>
      <c r="I82" s="116"/>
      <c r="J82" s="115" t="s">
        <v>164</v>
      </c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7">
        <f>'28 - P1+P2+P3-17'!J30</f>
        <v>0</v>
      </c>
      <c r="AH82" s="116"/>
      <c r="AI82" s="116"/>
      <c r="AJ82" s="116"/>
      <c r="AK82" s="116"/>
      <c r="AL82" s="116"/>
      <c r="AM82" s="116"/>
      <c r="AN82" s="117">
        <f>SUM(AG82,AT82)</f>
        <v>0</v>
      </c>
      <c r="AO82" s="116"/>
      <c r="AP82" s="116"/>
      <c r="AQ82" s="118" t="s">
        <v>83</v>
      </c>
      <c r="AR82" s="119"/>
      <c r="AS82" s="120">
        <v>0</v>
      </c>
      <c r="AT82" s="121">
        <f>ROUND(SUM(AV82:AW82),2)</f>
        <v>0</v>
      </c>
      <c r="AU82" s="122">
        <f>'28 - P1+P2+P3-17'!P90</f>
        <v>0</v>
      </c>
      <c r="AV82" s="121">
        <f>'28 - P1+P2+P3-17'!J33</f>
        <v>0</v>
      </c>
      <c r="AW82" s="121">
        <f>'28 - P1+P2+P3-17'!J34</f>
        <v>0</v>
      </c>
      <c r="AX82" s="121">
        <f>'28 - P1+P2+P3-17'!J35</f>
        <v>0</v>
      </c>
      <c r="AY82" s="121">
        <f>'28 - P1+P2+P3-17'!J36</f>
        <v>0</v>
      </c>
      <c r="AZ82" s="121">
        <f>'28 - P1+P2+P3-17'!F33</f>
        <v>0</v>
      </c>
      <c r="BA82" s="121">
        <f>'28 - P1+P2+P3-17'!F34</f>
        <v>0</v>
      </c>
      <c r="BB82" s="121">
        <f>'28 - P1+P2+P3-17'!F35</f>
        <v>0</v>
      </c>
      <c r="BC82" s="121">
        <f>'28 - P1+P2+P3-17'!F36</f>
        <v>0</v>
      </c>
      <c r="BD82" s="123">
        <f>'28 - P1+P2+P3-17'!F37</f>
        <v>0</v>
      </c>
      <c r="BE82" s="7"/>
      <c r="BT82" s="124" t="s">
        <v>84</v>
      </c>
      <c r="BV82" s="124" t="s">
        <v>78</v>
      </c>
      <c r="BW82" s="124" t="s">
        <v>165</v>
      </c>
      <c r="BX82" s="124" t="s">
        <v>5</v>
      </c>
      <c r="CL82" s="124" t="s">
        <v>19</v>
      </c>
      <c r="CM82" s="124" t="s">
        <v>86</v>
      </c>
    </row>
    <row r="83" s="7" customFormat="1" ht="16.5" customHeight="1">
      <c r="A83" s="112" t="s">
        <v>80</v>
      </c>
      <c r="B83" s="113"/>
      <c r="C83" s="114"/>
      <c r="D83" s="115" t="s">
        <v>166</v>
      </c>
      <c r="E83" s="115"/>
      <c r="F83" s="115"/>
      <c r="G83" s="115"/>
      <c r="H83" s="115"/>
      <c r="I83" s="116"/>
      <c r="J83" s="115" t="s">
        <v>167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7">
        <f>'29 - P1+P2+P3-21'!J30</f>
        <v>0</v>
      </c>
      <c r="AH83" s="116"/>
      <c r="AI83" s="116"/>
      <c r="AJ83" s="116"/>
      <c r="AK83" s="116"/>
      <c r="AL83" s="116"/>
      <c r="AM83" s="116"/>
      <c r="AN83" s="117">
        <f>SUM(AG83,AT83)</f>
        <v>0</v>
      </c>
      <c r="AO83" s="116"/>
      <c r="AP83" s="116"/>
      <c r="AQ83" s="118" t="s">
        <v>83</v>
      </c>
      <c r="AR83" s="119"/>
      <c r="AS83" s="120">
        <v>0</v>
      </c>
      <c r="AT83" s="121">
        <f>ROUND(SUM(AV83:AW83),2)</f>
        <v>0</v>
      </c>
      <c r="AU83" s="122">
        <f>'29 - P1+P2+P3-21'!P91</f>
        <v>0</v>
      </c>
      <c r="AV83" s="121">
        <f>'29 - P1+P2+P3-21'!J33</f>
        <v>0</v>
      </c>
      <c r="AW83" s="121">
        <f>'29 - P1+P2+P3-21'!J34</f>
        <v>0</v>
      </c>
      <c r="AX83" s="121">
        <f>'29 - P1+P2+P3-21'!J35</f>
        <v>0</v>
      </c>
      <c r="AY83" s="121">
        <f>'29 - P1+P2+P3-21'!J36</f>
        <v>0</v>
      </c>
      <c r="AZ83" s="121">
        <f>'29 - P1+P2+P3-21'!F33</f>
        <v>0</v>
      </c>
      <c r="BA83" s="121">
        <f>'29 - P1+P2+P3-21'!F34</f>
        <v>0</v>
      </c>
      <c r="BB83" s="121">
        <f>'29 - P1+P2+P3-21'!F35</f>
        <v>0</v>
      </c>
      <c r="BC83" s="121">
        <f>'29 - P1+P2+P3-21'!F36</f>
        <v>0</v>
      </c>
      <c r="BD83" s="123">
        <f>'29 - P1+P2+P3-21'!F37</f>
        <v>0</v>
      </c>
      <c r="BE83" s="7"/>
      <c r="BT83" s="124" t="s">
        <v>84</v>
      </c>
      <c r="BV83" s="124" t="s">
        <v>78</v>
      </c>
      <c r="BW83" s="124" t="s">
        <v>168</v>
      </c>
      <c r="BX83" s="124" t="s">
        <v>5</v>
      </c>
      <c r="CL83" s="124" t="s">
        <v>19</v>
      </c>
      <c r="CM83" s="124" t="s">
        <v>86</v>
      </c>
    </row>
    <row r="84" s="7" customFormat="1" ht="16.5" customHeight="1">
      <c r="A84" s="112" t="s">
        <v>80</v>
      </c>
      <c r="B84" s="113"/>
      <c r="C84" s="114"/>
      <c r="D84" s="115" t="s">
        <v>169</v>
      </c>
      <c r="E84" s="115"/>
      <c r="F84" s="115"/>
      <c r="G84" s="115"/>
      <c r="H84" s="115"/>
      <c r="I84" s="116"/>
      <c r="J84" s="115" t="s">
        <v>170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7">
        <f>'30 - P1+P2+P3-22'!J30</f>
        <v>0</v>
      </c>
      <c r="AH84" s="116"/>
      <c r="AI84" s="116"/>
      <c r="AJ84" s="116"/>
      <c r="AK84" s="116"/>
      <c r="AL84" s="116"/>
      <c r="AM84" s="116"/>
      <c r="AN84" s="117">
        <f>SUM(AG84,AT84)</f>
        <v>0</v>
      </c>
      <c r="AO84" s="116"/>
      <c r="AP84" s="116"/>
      <c r="AQ84" s="118" t="s">
        <v>83</v>
      </c>
      <c r="AR84" s="119"/>
      <c r="AS84" s="120">
        <v>0</v>
      </c>
      <c r="AT84" s="121">
        <f>ROUND(SUM(AV84:AW84),2)</f>
        <v>0</v>
      </c>
      <c r="AU84" s="122">
        <f>'30 - P1+P2+P3-22'!P91</f>
        <v>0</v>
      </c>
      <c r="AV84" s="121">
        <f>'30 - P1+P2+P3-22'!J33</f>
        <v>0</v>
      </c>
      <c r="AW84" s="121">
        <f>'30 - P1+P2+P3-22'!J34</f>
        <v>0</v>
      </c>
      <c r="AX84" s="121">
        <f>'30 - P1+P2+P3-22'!J35</f>
        <v>0</v>
      </c>
      <c r="AY84" s="121">
        <f>'30 - P1+P2+P3-22'!J36</f>
        <v>0</v>
      </c>
      <c r="AZ84" s="121">
        <f>'30 - P1+P2+P3-22'!F33</f>
        <v>0</v>
      </c>
      <c r="BA84" s="121">
        <f>'30 - P1+P2+P3-22'!F34</f>
        <v>0</v>
      </c>
      <c r="BB84" s="121">
        <f>'30 - P1+P2+P3-22'!F35</f>
        <v>0</v>
      </c>
      <c r="BC84" s="121">
        <f>'30 - P1+P2+P3-22'!F36</f>
        <v>0</v>
      </c>
      <c r="BD84" s="123">
        <f>'30 - P1+P2+P3-22'!F37</f>
        <v>0</v>
      </c>
      <c r="BE84" s="7"/>
      <c r="BT84" s="124" t="s">
        <v>84</v>
      </c>
      <c r="BV84" s="124" t="s">
        <v>78</v>
      </c>
      <c r="BW84" s="124" t="s">
        <v>171</v>
      </c>
      <c r="BX84" s="124" t="s">
        <v>5</v>
      </c>
      <c r="CL84" s="124" t="s">
        <v>19</v>
      </c>
      <c r="CM84" s="124" t="s">
        <v>86</v>
      </c>
    </row>
    <row r="85" s="7" customFormat="1" ht="16.5" customHeight="1">
      <c r="A85" s="112" t="s">
        <v>80</v>
      </c>
      <c r="B85" s="113"/>
      <c r="C85" s="114"/>
      <c r="D85" s="115" t="s">
        <v>172</v>
      </c>
      <c r="E85" s="115"/>
      <c r="F85" s="115"/>
      <c r="G85" s="115"/>
      <c r="H85" s="115"/>
      <c r="I85" s="116"/>
      <c r="J85" s="115" t="s">
        <v>173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7">
        <f>'31 - P4-1'!J30</f>
        <v>0</v>
      </c>
      <c r="AH85" s="116"/>
      <c r="AI85" s="116"/>
      <c r="AJ85" s="116"/>
      <c r="AK85" s="116"/>
      <c r="AL85" s="116"/>
      <c r="AM85" s="116"/>
      <c r="AN85" s="117">
        <f>SUM(AG85,AT85)</f>
        <v>0</v>
      </c>
      <c r="AO85" s="116"/>
      <c r="AP85" s="116"/>
      <c r="AQ85" s="118" t="s">
        <v>83</v>
      </c>
      <c r="AR85" s="119"/>
      <c r="AS85" s="120">
        <v>0</v>
      </c>
      <c r="AT85" s="121">
        <f>ROUND(SUM(AV85:AW85),2)</f>
        <v>0</v>
      </c>
      <c r="AU85" s="122">
        <f>'31 - P4-1'!P86</f>
        <v>0</v>
      </c>
      <c r="AV85" s="121">
        <f>'31 - P4-1'!J33</f>
        <v>0</v>
      </c>
      <c r="AW85" s="121">
        <f>'31 - P4-1'!J34</f>
        <v>0</v>
      </c>
      <c r="AX85" s="121">
        <f>'31 - P4-1'!J35</f>
        <v>0</v>
      </c>
      <c r="AY85" s="121">
        <f>'31 - P4-1'!J36</f>
        <v>0</v>
      </c>
      <c r="AZ85" s="121">
        <f>'31 - P4-1'!F33</f>
        <v>0</v>
      </c>
      <c r="BA85" s="121">
        <f>'31 - P4-1'!F34</f>
        <v>0</v>
      </c>
      <c r="BB85" s="121">
        <f>'31 - P4-1'!F35</f>
        <v>0</v>
      </c>
      <c r="BC85" s="121">
        <f>'31 - P4-1'!F36</f>
        <v>0</v>
      </c>
      <c r="BD85" s="123">
        <f>'31 - P4-1'!F37</f>
        <v>0</v>
      </c>
      <c r="BE85" s="7"/>
      <c r="BT85" s="124" t="s">
        <v>84</v>
      </c>
      <c r="BV85" s="124" t="s">
        <v>78</v>
      </c>
      <c r="BW85" s="124" t="s">
        <v>174</v>
      </c>
      <c r="BX85" s="124" t="s">
        <v>5</v>
      </c>
      <c r="CL85" s="124" t="s">
        <v>19</v>
      </c>
      <c r="CM85" s="124" t="s">
        <v>86</v>
      </c>
    </row>
    <row r="86" s="7" customFormat="1" ht="16.5" customHeight="1">
      <c r="A86" s="112" t="s">
        <v>80</v>
      </c>
      <c r="B86" s="113"/>
      <c r="C86" s="114"/>
      <c r="D86" s="115" t="s">
        <v>175</v>
      </c>
      <c r="E86" s="115"/>
      <c r="F86" s="115"/>
      <c r="G86" s="115"/>
      <c r="H86" s="115"/>
      <c r="I86" s="116"/>
      <c r="J86" s="115" t="s">
        <v>176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7">
        <f>'32 - P4-2'!J30</f>
        <v>0</v>
      </c>
      <c r="AH86" s="116"/>
      <c r="AI86" s="116"/>
      <c r="AJ86" s="116"/>
      <c r="AK86" s="116"/>
      <c r="AL86" s="116"/>
      <c r="AM86" s="116"/>
      <c r="AN86" s="117">
        <f>SUM(AG86,AT86)</f>
        <v>0</v>
      </c>
      <c r="AO86" s="116"/>
      <c r="AP86" s="116"/>
      <c r="AQ86" s="118" t="s">
        <v>83</v>
      </c>
      <c r="AR86" s="119"/>
      <c r="AS86" s="120">
        <v>0</v>
      </c>
      <c r="AT86" s="121">
        <f>ROUND(SUM(AV86:AW86),2)</f>
        <v>0</v>
      </c>
      <c r="AU86" s="122">
        <f>'32 - P4-2'!P86</f>
        <v>0</v>
      </c>
      <c r="AV86" s="121">
        <f>'32 - P4-2'!J33</f>
        <v>0</v>
      </c>
      <c r="AW86" s="121">
        <f>'32 - P4-2'!J34</f>
        <v>0</v>
      </c>
      <c r="AX86" s="121">
        <f>'32 - P4-2'!J35</f>
        <v>0</v>
      </c>
      <c r="AY86" s="121">
        <f>'32 - P4-2'!J36</f>
        <v>0</v>
      </c>
      <c r="AZ86" s="121">
        <f>'32 - P4-2'!F33</f>
        <v>0</v>
      </c>
      <c r="BA86" s="121">
        <f>'32 - P4-2'!F34</f>
        <v>0</v>
      </c>
      <c r="BB86" s="121">
        <f>'32 - P4-2'!F35</f>
        <v>0</v>
      </c>
      <c r="BC86" s="121">
        <f>'32 - P4-2'!F36</f>
        <v>0</v>
      </c>
      <c r="BD86" s="123">
        <f>'32 - P4-2'!F37</f>
        <v>0</v>
      </c>
      <c r="BE86" s="7"/>
      <c r="BT86" s="124" t="s">
        <v>84</v>
      </c>
      <c r="BV86" s="124" t="s">
        <v>78</v>
      </c>
      <c r="BW86" s="124" t="s">
        <v>177</v>
      </c>
      <c r="BX86" s="124" t="s">
        <v>5</v>
      </c>
      <c r="CL86" s="124" t="s">
        <v>19</v>
      </c>
      <c r="CM86" s="124" t="s">
        <v>86</v>
      </c>
    </row>
    <row r="87" s="7" customFormat="1" ht="16.5" customHeight="1">
      <c r="A87" s="112" t="s">
        <v>80</v>
      </c>
      <c r="B87" s="113"/>
      <c r="C87" s="114"/>
      <c r="D87" s="115" t="s">
        <v>178</v>
      </c>
      <c r="E87" s="115"/>
      <c r="F87" s="115"/>
      <c r="G87" s="115"/>
      <c r="H87" s="115"/>
      <c r="I87" s="116"/>
      <c r="J87" s="115" t="s">
        <v>179</v>
      </c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7">
        <f>'33 - P4-3'!J30</f>
        <v>0</v>
      </c>
      <c r="AH87" s="116"/>
      <c r="AI87" s="116"/>
      <c r="AJ87" s="116"/>
      <c r="AK87" s="116"/>
      <c r="AL87" s="116"/>
      <c r="AM87" s="116"/>
      <c r="AN87" s="117">
        <f>SUM(AG87,AT87)</f>
        <v>0</v>
      </c>
      <c r="AO87" s="116"/>
      <c r="AP87" s="116"/>
      <c r="AQ87" s="118" t="s">
        <v>83</v>
      </c>
      <c r="AR87" s="119"/>
      <c r="AS87" s="120">
        <v>0</v>
      </c>
      <c r="AT87" s="121">
        <f>ROUND(SUM(AV87:AW87),2)</f>
        <v>0</v>
      </c>
      <c r="AU87" s="122">
        <f>'33 - P4-3'!P86</f>
        <v>0</v>
      </c>
      <c r="AV87" s="121">
        <f>'33 - P4-3'!J33</f>
        <v>0</v>
      </c>
      <c r="AW87" s="121">
        <f>'33 - P4-3'!J34</f>
        <v>0</v>
      </c>
      <c r="AX87" s="121">
        <f>'33 - P4-3'!J35</f>
        <v>0</v>
      </c>
      <c r="AY87" s="121">
        <f>'33 - P4-3'!J36</f>
        <v>0</v>
      </c>
      <c r="AZ87" s="121">
        <f>'33 - P4-3'!F33</f>
        <v>0</v>
      </c>
      <c r="BA87" s="121">
        <f>'33 - P4-3'!F34</f>
        <v>0</v>
      </c>
      <c r="BB87" s="121">
        <f>'33 - P4-3'!F35</f>
        <v>0</v>
      </c>
      <c r="BC87" s="121">
        <f>'33 - P4-3'!F36</f>
        <v>0</v>
      </c>
      <c r="BD87" s="123">
        <f>'33 - P4-3'!F37</f>
        <v>0</v>
      </c>
      <c r="BE87" s="7"/>
      <c r="BT87" s="124" t="s">
        <v>84</v>
      </c>
      <c r="BV87" s="124" t="s">
        <v>78</v>
      </c>
      <c r="BW87" s="124" t="s">
        <v>180</v>
      </c>
      <c r="BX87" s="124" t="s">
        <v>5</v>
      </c>
      <c r="CL87" s="124" t="s">
        <v>19</v>
      </c>
      <c r="CM87" s="124" t="s">
        <v>86</v>
      </c>
    </row>
    <row r="88" s="7" customFormat="1" ht="16.5" customHeight="1">
      <c r="A88" s="112" t="s">
        <v>80</v>
      </c>
      <c r="B88" s="113"/>
      <c r="C88" s="114"/>
      <c r="D88" s="115" t="s">
        <v>181</v>
      </c>
      <c r="E88" s="115"/>
      <c r="F88" s="115"/>
      <c r="G88" s="115"/>
      <c r="H88" s="115"/>
      <c r="I88" s="116"/>
      <c r="J88" s="115" t="s">
        <v>182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7">
        <f>'34 - P4-5'!J30</f>
        <v>0</v>
      </c>
      <c r="AH88" s="116"/>
      <c r="AI88" s="116"/>
      <c r="AJ88" s="116"/>
      <c r="AK88" s="116"/>
      <c r="AL88" s="116"/>
      <c r="AM88" s="116"/>
      <c r="AN88" s="117">
        <f>SUM(AG88,AT88)</f>
        <v>0</v>
      </c>
      <c r="AO88" s="116"/>
      <c r="AP88" s="116"/>
      <c r="AQ88" s="118" t="s">
        <v>83</v>
      </c>
      <c r="AR88" s="119"/>
      <c r="AS88" s="120">
        <v>0</v>
      </c>
      <c r="AT88" s="121">
        <f>ROUND(SUM(AV88:AW88),2)</f>
        <v>0</v>
      </c>
      <c r="AU88" s="122">
        <f>'34 - P4-5'!P86</f>
        <v>0</v>
      </c>
      <c r="AV88" s="121">
        <f>'34 - P4-5'!J33</f>
        <v>0</v>
      </c>
      <c r="AW88" s="121">
        <f>'34 - P4-5'!J34</f>
        <v>0</v>
      </c>
      <c r="AX88" s="121">
        <f>'34 - P4-5'!J35</f>
        <v>0</v>
      </c>
      <c r="AY88" s="121">
        <f>'34 - P4-5'!J36</f>
        <v>0</v>
      </c>
      <c r="AZ88" s="121">
        <f>'34 - P4-5'!F33</f>
        <v>0</v>
      </c>
      <c r="BA88" s="121">
        <f>'34 - P4-5'!F34</f>
        <v>0</v>
      </c>
      <c r="BB88" s="121">
        <f>'34 - P4-5'!F35</f>
        <v>0</v>
      </c>
      <c r="BC88" s="121">
        <f>'34 - P4-5'!F36</f>
        <v>0</v>
      </c>
      <c r="BD88" s="123">
        <f>'34 - P4-5'!F37</f>
        <v>0</v>
      </c>
      <c r="BE88" s="7"/>
      <c r="BT88" s="124" t="s">
        <v>84</v>
      </c>
      <c r="BV88" s="124" t="s">
        <v>78</v>
      </c>
      <c r="BW88" s="124" t="s">
        <v>183</v>
      </c>
      <c r="BX88" s="124" t="s">
        <v>5</v>
      </c>
      <c r="CL88" s="124" t="s">
        <v>19</v>
      </c>
      <c r="CM88" s="124" t="s">
        <v>86</v>
      </c>
    </row>
    <row r="89" s="7" customFormat="1" ht="16.5" customHeight="1">
      <c r="A89" s="112" t="s">
        <v>80</v>
      </c>
      <c r="B89" s="113"/>
      <c r="C89" s="114"/>
      <c r="D89" s="115" t="s">
        <v>184</v>
      </c>
      <c r="E89" s="115"/>
      <c r="F89" s="115"/>
      <c r="G89" s="115"/>
      <c r="H89" s="115"/>
      <c r="I89" s="116"/>
      <c r="J89" s="115" t="s">
        <v>185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7">
        <f>'35 - P4-13'!J30</f>
        <v>0</v>
      </c>
      <c r="AH89" s="116"/>
      <c r="AI89" s="116"/>
      <c r="AJ89" s="116"/>
      <c r="AK89" s="116"/>
      <c r="AL89" s="116"/>
      <c r="AM89" s="116"/>
      <c r="AN89" s="117">
        <f>SUM(AG89,AT89)</f>
        <v>0</v>
      </c>
      <c r="AO89" s="116"/>
      <c r="AP89" s="116"/>
      <c r="AQ89" s="118" t="s">
        <v>83</v>
      </c>
      <c r="AR89" s="119"/>
      <c r="AS89" s="120">
        <v>0</v>
      </c>
      <c r="AT89" s="121">
        <f>ROUND(SUM(AV89:AW89),2)</f>
        <v>0</v>
      </c>
      <c r="AU89" s="122">
        <f>'35 - P4-13'!P86</f>
        <v>0</v>
      </c>
      <c r="AV89" s="121">
        <f>'35 - P4-13'!J33</f>
        <v>0</v>
      </c>
      <c r="AW89" s="121">
        <f>'35 - P4-13'!J34</f>
        <v>0</v>
      </c>
      <c r="AX89" s="121">
        <f>'35 - P4-13'!J35</f>
        <v>0</v>
      </c>
      <c r="AY89" s="121">
        <f>'35 - P4-13'!J36</f>
        <v>0</v>
      </c>
      <c r="AZ89" s="121">
        <f>'35 - P4-13'!F33</f>
        <v>0</v>
      </c>
      <c r="BA89" s="121">
        <f>'35 - P4-13'!F34</f>
        <v>0</v>
      </c>
      <c r="BB89" s="121">
        <f>'35 - P4-13'!F35</f>
        <v>0</v>
      </c>
      <c r="BC89" s="121">
        <f>'35 - P4-13'!F36</f>
        <v>0</v>
      </c>
      <c r="BD89" s="123">
        <f>'35 - P4-13'!F37</f>
        <v>0</v>
      </c>
      <c r="BE89" s="7"/>
      <c r="BT89" s="124" t="s">
        <v>84</v>
      </c>
      <c r="BV89" s="124" t="s">
        <v>78</v>
      </c>
      <c r="BW89" s="124" t="s">
        <v>186</v>
      </c>
      <c r="BX89" s="124" t="s">
        <v>5</v>
      </c>
      <c r="CL89" s="124" t="s">
        <v>19</v>
      </c>
      <c r="CM89" s="124" t="s">
        <v>86</v>
      </c>
    </row>
    <row r="90" s="7" customFormat="1" ht="16.5" customHeight="1">
      <c r="A90" s="112" t="s">
        <v>80</v>
      </c>
      <c r="B90" s="113"/>
      <c r="C90" s="114"/>
      <c r="D90" s="115" t="s">
        <v>187</v>
      </c>
      <c r="E90" s="115"/>
      <c r="F90" s="115"/>
      <c r="G90" s="115"/>
      <c r="H90" s="115"/>
      <c r="I90" s="116"/>
      <c r="J90" s="115" t="s">
        <v>188</v>
      </c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7">
        <f>'36 - Rušené portály'!J30</f>
        <v>0</v>
      </c>
      <c r="AH90" s="116"/>
      <c r="AI90" s="116"/>
      <c r="AJ90" s="116"/>
      <c r="AK90" s="116"/>
      <c r="AL90" s="116"/>
      <c r="AM90" s="116"/>
      <c r="AN90" s="117">
        <f>SUM(AG90,AT90)</f>
        <v>0</v>
      </c>
      <c r="AO90" s="116"/>
      <c r="AP90" s="116"/>
      <c r="AQ90" s="118" t="s">
        <v>83</v>
      </c>
      <c r="AR90" s="119"/>
      <c r="AS90" s="120">
        <v>0</v>
      </c>
      <c r="AT90" s="121">
        <f>ROUND(SUM(AV90:AW90),2)</f>
        <v>0</v>
      </c>
      <c r="AU90" s="122">
        <f>'36 - Rušené portály'!P82</f>
        <v>0</v>
      </c>
      <c r="AV90" s="121">
        <f>'36 - Rušené portály'!J33</f>
        <v>0</v>
      </c>
      <c r="AW90" s="121">
        <f>'36 - Rušené portály'!J34</f>
        <v>0</v>
      </c>
      <c r="AX90" s="121">
        <f>'36 - Rušené portály'!J35</f>
        <v>0</v>
      </c>
      <c r="AY90" s="121">
        <f>'36 - Rušené portály'!J36</f>
        <v>0</v>
      </c>
      <c r="AZ90" s="121">
        <f>'36 - Rušené portály'!F33</f>
        <v>0</v>
      </c>
      <c r="BA90" s="121">
        <f>'36 - Rušené portály'!F34</f>
        <v>0</v>
      </c>
      <c r="BB90" s="121">
        <f>'36 - Rušené portály'!F35</f>
        <v>0</v>
      </c>
      <c r="BC90" s="121">
        <f>'36 - Rušené portály'!F36</f>
        <v>0</v>
      </c>
      <c r="BD90" s="123">
        <f>'36 - Rušené portály'!F37</f>
        <v>0</v>
      </c>
      <c r="BE90" s="7"/>
      <c r="BT90" s="124" t="s">
        <v>84</v>
      </c>
      <c r="BV90" s="124" t="s">
        <v>78</v>
      </c>
      <c r="BW90" s="124" t="s">
        <v>189</v>
      </c>
      <c r="BX90" s="124" t="s">
        <v>5</v>
      </c>
      <c r="CL90" s="124" t="s">
        <v>19</v>
      </c>
      <c r="CM90" s="124" t="s">
        <v>86</v>
      </c>
    </row>
    <row r="91" s="7" customFormat="1" ht="16.5" customHeight="1">
      <c r="A91" s="112" t="s">
        <v>80</v>
      </c>
      <c r="B91" s="113"/>
      <c r="C91" s="114"/>
      <c r="D91" s="115" t="s">
        <v>190</v>
      </c>
      <c r="E91" s="115"/>
      <c r="F91" s="115"/>
      <c r="G91" s="115"/>
      <c r="H91" s="115"/>
      <c r="I91" s="116"/>
      <c r="J91" s="115" t="s">
        <v>191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7">
        <f>'d - Dopravní opatření'!J30</f>
        <v>0</v>
      </c>
      <c r="AH91" s="116"/>
      <c r="AI91" s="116"/>
      <c r="AJ91" s="116"/>
      <c r="AK91" s="116"/>
      <c r="AL91" s="116"/>
      <c r="AM91" s="116"/>
      <c r="AN91" s="117">
        <f>SUM(AG91,AT91)</f>
        <v>0</v>
      </c>
      <c r="AO91" s="116"/>
      <c r="AP91" s="116"/>
      <c r="AQ91" s="118" t="s">
        <v>192</v>
      </c>
      <c r="AR91" s="119"/>
      <c r="AS91" s="120">
        <v>0</v>
      </c>
      <c r="AT91" s="121">
        <f>ROUND(SUM(AV91:AW91),2)</f>
        <v>0</v>
      </c>
      <c r="AU91" s="122">
        <f>'d - Dopravní opatření'!P81</f>
        <v>0</v>
      </c>
      <c r="AV91" s="121">
        <f>'d - Dopravní opatření'!J33</f>
        <v>0</v>
      </c>
      <c r="AW91" s="121">
        <f>'d - Dopravní opatření'!J34</f>
        <v>0</v>
      </c>
      <c r="AX91" s="121">
        <f>'d - Dopravní opatření'!J35</f>
        <v>0</v>
      </c>
      <c r="AY91" s="121">
        <f>'d - Dopravní opatření'!J36</f>
        <v>0</v>
      </c>
      <c r="AZ91" s="121">
        <f>'d - Dopravní opatření'!F33</f>
        <v>0</v>
      </c>
      <c r="BA91" s="121">
        <f>'d - Dopravní opatření'!F34</f>
        <v>0</v>
      </c>
      <c r="BB91" s="121">
        <f>'d - Dopravní opatření'!F35</f>
        <v>0</v>
      </c>
      <c r="BC91" s="121">
        <f>'d - Dopravní opatření'!F36</f>
        <v>0</v>
      </c>
      <c r="BD91" s="123">
        <f>'d - Dopravní opatření'!F37</f>
        <v>0</v>
      </c>
      <c r="BE91" s="7"/>
      <c r="BT91" s="124" t="s">
        <v>84</v>
      </c>
      <c r="BV91" s="124" t="s">
        <v>78</v>
      </c>
      <c r="BW91" s="124" t="s">
        <v>193</v>
      </c>
      <c r="BX91" s="124" t="s">
        <v>5</v>
      </c>
      <c r="CL91" s="124" t="s">
        <v>19</v>
      </c>
      <c r="CM91" s="124" t="s">
        <v>86</v>
      </c>
    </row>
    <row r="92" s="7" customFormat="1" ht="16.5" customHeight="1">
      <c r="A92" s="112" t="s">
        <v>80</v>
      </c>
      <c r="B92" s="113"/>
      <c r="C92" s="114"/>
      <c r="D92" s="115" t="s">
        <v>53</v>
      </c>
      <c r="E92" s="115"/>
      <c r="F92" s="115"/>
      <c r="G92" s="115"/>
      <c r="H92" s="115"/>
      <c r="I92" s="116"/>
      <c r="J92" s="115" t="s">
        <v>194</v>
      </c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7">
        <f>'v - VRN'!J30</f>
        <v>0</v>
      </c>
      <c r="AH92" s="116"/>
      <c r="AI92" s="116"/>
      <c r="AJ92" s="116"/>
      <c r="AK92" s="116"/>
      <c r="AL92" s="116"/>
      <c r="AM92" s="116"/>
      <c r="AN92" s="117">
        <f>SUM(AG92,AT92)</f>
        <v>0</v>
      </c>
      <c r="AO92" s="116"/>
      <c r="AP92" s="116"/>
      <c r="AQ92" s="118" t="s">
        <v>192</v>
      </c>
      <c r="AR92" s="119"/>
      <c r="AS92" s="125">
        <v>0</v>
      </c>
      <c r="AT92" s="126">
        <f>ROUND(SUM(AV92:AW92),2)</f>
        <v>0</v>
      </c>
      <c r="AU92" s="127">
        <f>'v - VRN'!P84</f>
        <v>0</v>
      </c>
      <c r="AV92" s="126">
        <f>'v - VRN'!J33</f>
        <v>0</v>
      </c>
      <c r="AW92" s="126">
        <f>'v - VRN'!J34</f>
        <v>0</v>
      </c>
      <c r="AX92" s="126">
        <f>'v - VRN'!J35</f>
        <v>0</v>
      </c>
      <c r="AY92" s="126">
        <f>'v - VRN'!J36</f>
        <v>0</v>
      </c>
      <c r="AZ92" s="126">
        <f>'v - VRN'!F33</f>
        <v>0</v>
      </c>
      <c r="BA92" s="126">
        <f>'v - VRN'!F34</f>
        <v>0</v>
      </c>
      <c r="BB92" s="126">
        <f>'v - VRN'!F35</f>
        <v>0</v>
      </c>
      <c r="BC92" s="126">
        <f>'v - VRN'!F36</f>
        <v>0</v>
      </c>
      <c r="BD92" s="128">
        <f>'v - VRN'!F37</f>
        <v>0</v>
      </c>
      <c r="BE92" s="7"/>
      <c r="BT92" s="124" t="s">
        <v>84</v>
      </c>
      <c r="BV92" s="124" t="s">
        <v>78</v>
      </c>
      <c r="BW92" s="124" t="s">
        <v>195</v>
      </c>
      <c r="BX92" s="124" t="s">
        <v>5</v>
      </c>
      <c r="CL92" s="124" t="s">
        <v>19</v>
      </c>
      <c r="CM92" s="124" t="s">
        <v>86</v>
      </c>
    </row>
    <row r="93" s="2" customFormat="1" ht="30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="2" customFormat="1" ht="6.96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45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</sheetData>
  <sheetProtection sheet="1" formatColumns="0" formatRows="0" objects="1" scenarios="1" spinCount="100000" saltValue="byu93AExdVdD2YeX4ZQrRZBrk+JJP0Xn5RNTpFNRjnMtrlKBhB6O6wLPpefZeIbZtchjIWvyaJzqeocWVo8rCg==" hashValue="bRCXSHXWPyIHTYiV1Li2mImAIFeB+DLPDu8GHSUNP7JHAT+tHBAm939jkwEtXVDfBnlA7QP+yxqlVZa1YiyUgQ==" algorithmName="SHA-512" password="CC35"/>
  <mergeCells count="19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M49:AP49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G69:AM69"/>
    <mergeCell ref="AN69:AP69"/>
    <mergeCell ref="AN70:AP70"/>
    <mergeCell ref="AG70:AM70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88:AP88"/>
    <mergeCell ref="AG88:AM88"/>
    <mergeCell ref="AN89:AP89"/>
    <mergeCell ref="AG89:AM89"/>
    <mergeCell ref="AN90:AP90"/>
    <mergeCell ref="AG90:AM90"/>
    <mergeCell ref="AN91:AP91"/>
    <mergeCell ref="AG91:AM91"/>
    <mergeCell ref="AN92:AP92"/>
    <mergeCell ref="AG92:AM92"/>
    <mergeCell ref="I52:AF52"/>
    <mergeCell ref="J61:AF61"/>
    <mergeCell ref="J72:AF72"/>
    <mergeCell ref="J73:AF73"/>
    <mergeCell ref="J75:AF75"/>
    <mergeCell ref="J74:AF74"/>
    <mergeCell ref="J76:AF76"/>
    <mergeCell ref="J55:AF55"/>
    <mergeCell ref="J77:AF77"/>
    <mergeCell ref="J56:AF56"/>
    <mergeCell ref="J57:AF57"/>
    <mergeCell ref="J70:AF70"/>
    <mergeCell ref="J62:AF62"/>
    <mergeCell ref="J69:AF69"/>
    <mergeCell ref="J58:AF58"/>
    <mergeCell ref="J68:AF68"/>
    <mergeCell ref="J59:AF59"/>
    <mergeCell ref="J67:AF67"/>
    <mergeCell ref="J66:AF66"/>
    <mergeCell ref="J78:AF78"/>
    <mergeCell ref="J65:AF65"/>
    <mergeCell ref="J60:AF60"/>
    <mergeCell ref="J64:AF64"/>
    <mergeCell ref="J63:AF63"/>
    <mergeCell ref="J71:AF71"/>
    <mergeCell ref="L45:AO45"/>
    <mergeCell ref="J79:AF79"/>
    <mergeCell ref="J80:AF80"/>
    <mergeCell ref="J81:AF81"/>
    <mergeCell ref="J82:AF82"/>
    <mergeCell ref="J83:AF83"/>
    <mergeCell ref="J84:AF84"/>
    <mergeCell ref="J85:AF85"/>
    <mergeCell ref="J86:AF86"/>
    <mergeCell ref="J87:AF87"/>
    <mergeCell ref="J88:AF88"/>
    <mergeCell ref="J89:AF89"/>
    <mergeCell ref="J90:AF90"/>
    <mergeCell ref="J91:AF91"/>
    <mergeCell ref="J92:AF92"/>
    <mergeCell ref="AM47:AN47"/>
    <mergeCell ref="C52:G52"/>
    <mergeCell ref="D66:H66"/>
    <mergeCell ref="D64:H64"/>
    <mergeCell ref="D65:H65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63:H63"/>
    <mergeCell ref="D62:H62"/>
    <mergeCell ref="D78:H78"/>
    <mergeCell ref="D61:H61"/>
    <mergeCell ref="D60:H60"/>
    <mergeCell ref="D58:H58"/>
    <mergeCell ref="D55:H55"/>
    <mergeCell ref="D57:H57"/>
    <mergeCell ref="D56:H56"/>
    <mergeCell ref="D59:H59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</mergeCells>
  <hyperlinks>
    <hyperlink ref="A55" location="'01 - SDZ'!C2" display="/"/>
    <hyperlink ref="A56" location="'02 - 5K3-1'!C2" display="/"/>
    <hyperlink ref="A57" location="'03 - 5K3-5'!C2" display="/"/>
    <hyperlink ref="A58" location="'04 - 5K3-7'!C2" display="/"/>
    <hyperlink ref="A59" location="'05 - 5K4-2'!C2" display="/"/>
    <hyperlink ref="A60" location="'06 - 5K4-3'!C2" display="/"/>
    <hyperlink ref="A61" location="'07 - 5K4-5'!C2" display="/"/>
    <hyperlink ref="A62" location="'08 - 5K4-10'!C2" display="/"/>
    <hyperlink ref="A63" location="'09 - M1-1-1'!C2" display="/"/>
    <hyperlink ref="A64" location="'10 - M1-1-2'!C2" display="/"/>
    <hyperlink ref="A65" location="'11 - M1-2'!C2" display="/"/>
    <hyperlink ref="A66" location="'12 - M1-3'!C2" display="/"/>
    <hyperlink ref="A67" location="'13 - M1-1-5'!C2" display="/"/>
    <hyperlink ref="A68" location="'14 - M1-1-8'!C2" display="/"/>
    <hyperlink ref="A69" location="'15 - P1+P2+P3-1'!C2" display="/"/>
    <hyperlink ref="A70" location="'16 - P1+P2+P3-3'!C2" display="/"/>
    <hyperlink ref="A71" location="'17 - P1+P2+P3-4'!C2" display="/"/>
    <hyperlink ref="A72" location="'18 - P1+P2+P3-5-1'!C2" display="/"/>
    <hyperlink ref="A73" location="'19 - P1+P2+P3-5-2'!C2" display="/"/>
    <hyperlink ref="A74" location="'20 - P1+P2+P3-6'!C2" display="/"/>
    <hyperlink ref="A75" location="'21 - P1+P2+P3-7'!C2" display="/"/>
    <hyperlink ref="A76" location="'22 - P1+P2+P3-8-1'!C2" display="/"/>
    <hyperlink ref="A77" location="'23 - P1+P2+P3-9'!C2" display="/"/>
    <hyperlink ref="A78" location="'24 - P1+P2+P3-10'!C2" display="/"/>
    <hyperlink ref="A79" location="'25 - P1-P2-P3-11'!C2" display="/"/>
    <hyperlink ref="A80" location="'26 - P1+P2+P3-14'!C2" display="/"/>
    <hyperlink ref="A81" location="'27 - P1+P2+P3-15'!C2" display="/"/>
    <hyperlink ref="A82" location="'28 - P1+P2+P3-17'!C2" display="/"/>
    <hyperlink ref="A83" location="'29 - P1+P2+P3-21'!C2" display="/"/>
    <hyperlink ref="A84" location="'30 - P1+P2+P3-22'!C2" display="/"/>
    <hyperlink ref="A85" location="'31 - P4-1'!C2" display="/"/>
    <hyperlink ref="A86" location="'32 - P4-2'!C2" display="/"/>
    <hyperlink ref="A87" location="'33 - P4-3'!C2" display="/"/>
    <hyperlink ref="A88" location="'34 - P4-5'!C2" display="/"/>
    <hyperlink ref="A89" location="'35 - P4-13'!C2" display="/"/>
    <hyperlink ref="A90" location="'36 - Rušené portály'!C2" display="/"/>
    <hyperlink ref="A91" location="'d - Dopravní opatření'!C2" display="/"/>
    <hyperlink ref="A92" location="'v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270" t="s">
        <v>654</v>
      </c>
      <c r="BA2" s="270" t="s">
        <v>655</v>
      </c>
      <c r="BB2" s="270" t="s">
        <v>230</v>
      </c>
      <c r="BC2" s="270" t="s">
        <v>764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09 - M1-1-1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09 - M1-1-1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8.6511973999999991</v>
      </c>
      <c r="S86" s="97"/>
      <c r="T86" s="187">
        <f>T87+T102</f>
        <v>0.41999999999999998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8.0940209999999997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8.0940209999999997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23.858000000000001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0.58452100000000007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766</v>
      </c>
      <c r="G91" s="219"/>
      <c r="H91" s="223">
        <v>23.858000000000001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767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23.858000000000001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23.858000000000001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0.41999999999999998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4.2000000000000002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673</v>
      </c>
      <c r="G99" s="219"/>
      <c r="H99" s="223">
        <v>4.2000000000000002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8.0939999999999994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0.55717640000000002</v>
      </c>
      <c r="S102" s="197"/>
      <c r="T102" s="199">
        <f>T103+T115</f>
        <v>0.41999999999999998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0.55125000000000002</v>
      </c>
      <c r="S103" s="197"/>
      <c r="T103" s="199">
        <f>SUM(T104:T114)</f>
        <v>0.41999999999999998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525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0.026250000000000002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685</v>
      </c>
      <c r="G105" s="219"/>
      <c r="H105" s="223">
        <v>525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0.52500000000000002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0.52500000000000002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690</v>
      </c>
      <c r="G108" s="219"/>
      <c r="H108" s="223">
        <v>0.52500000000000002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0.41999999999999998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694</v>
      </c>
      <c r="G110" s="219"/>
      <c r="H110" s="223">
        <v>420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420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699</v>
      </c>
      <c r="G113" s="219"/>
      <c r="H113" s="223">
        <v>420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0.55100000000000005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0.0059264000000000001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18.52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0.0059264000000000001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768</v>
      </c>
      <c r="G118" s="219"/>
      <c r="H118" s="223">
        <v>18.52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nK+2qBKNij0UdrjiJ2Fk8TQPyWG7pZReTF2ECtKhOinWz2K9xYxuHJygQbE24egXc3hA4UuEUc3jvr1wS1M8tA==" hashValue="63b2NaGfrODDHotVvbYNV+Z/6nGiKD1p0/Wtb8fg7H9cMVdeJ9N1tQrIFlYYx5bKXLKhqMVD7oWkDCDBkWQQk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777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780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781</v>
      </c>
      <c r="BA6" s="270" t="s">
        <v>782</v>
      </c>
      <c r="BB6" s="270" t="s">
        <v>248</v>
      </c>
      <c r="BC6" s="270" t="s">
        <v>365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783</v>
      </c>
      <c r="BA7" s="270" t="s">
        <v>784</v>
      </c>
      <c r="BB7" s="270" t="s">
        <v>559</v>
      </c>
      <c r="BC7" s="270" t="s">
        <v>785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786</v>
      </c>
      <c r="BA8" s="270" t="s">
        <v>787</v>
      </c>
      <c r="BB8" s="270" t="s">
        <v>230</v>
      </c>
      <c r="BC8" s="270" t="s">
        <v>788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789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790</v>
      </c>
      <c r="BA9" s="270" t="s">
        <v>791</v>
      </c>
      <c r="BB9" s="270" t="s">
        <v>559</v>
      </c>
      <c r="BC9" s="270" t="s">
        <v>792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793</v>
      </c>
      <c r="BA10" s="270" t="s">
        <v>794</v>
      </c>
      <c r="BB10" s="270" t="s">
        <v>559</v>
      </c>
      <c r="BC10" s="270" t="s">
        <v>795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796</v>
      </c>
      <c r="BA11" s="270" t="s">
        <v>797</v>
      </c>
      <c r="BB11" s="270" t="s">
        <v>230</v>
      </c>
      <c r="BC11" s="270" t="s">
        <v>795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654</v>
      </c>
      <c r="BA12" s="270" t="s">
        <v>655</v>
      </c>
      <c r="BB12" s="270" t="s">
        <v>230</v>
      </c>
      <c r="BC12" s="270" t="s">
        <v>798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ROUND((SUM(BE91:BE244)),  2)</f>
        <v>0</v>
      </c>
      <c r="G33" s="39"/>
      <c r="H33" s="39"/>
      <c r="I33" s="149">
        <v>0.20999999999999999</v>
      </c>
      <c r="J33" s="148">
        <f>ROUND(((SUM(BE91:BE244))*I33),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ROUND((SUM(BF91:BF244)),  2)</f>
        <v>0</v>
      </c>
      <c r="G34" s="39"/>
      <c r="H34" s="39"/>
      <c r="I34" s="149">
        <v>0.14999999999999999</v>
      </c>
      <c r="J34" s="148">
        <f>ROUND(((SUM(BF91:BF244))*I34),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10 - M1-1-2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J218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J220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J237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J238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10 - M1-1-2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P92+P220+P237</f>
        <v>0</v>
      </c>
      <c r="Q91" s="97"/>
      <c r="R91" s="186">
        <f>R92+R220+R237</f>
        <v>80.879928839999991</v>
      </c>
      <c r="S91" s="97"/>
      <c r="T91" s="187">
        <f>T92+T220+T237</f>
        <v>63.299500000000009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BK92+BK220+BK237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P93+P136+P154+P171+P210+P218</f>
        <v>0</v>
      </c>
      <c r="Q92" s="197"/>
      <c r="R92" s="198">
        <f>R93+R136+R154+R171+R210+R218</f>
        <v>79.824143639999988</v>
      </c>
      <c r="S92" s="197"/>
      <c r="T92" s="199">
        <f>T93+T136+T154+T171+T210+T218</f>
        <v>62.549500000000009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BK93+BK136+BK154+BK171+BK210+BK218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SUM(P94:P135)</f>
        <v>0</v>
      </c>
      <c r="Q93" s="197"/>
      <c r="R93" s="198">
        <f>SUM(R94:R135)</f>
        <v>0.0071700000000000002</v>
      </c>
      <c r="S93" s="197"/>
      <c r="T93" s="199">
        <f>SUM(T94:T135)</f>
        <v>57.931500000000007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SUM(BK94:BK135)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28.5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12.540000000000001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28.5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28.5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9.2625000000000011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28.5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28.5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2.7930000000000001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28.5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28.5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6.2700000000000005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28.5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85.5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0.0034200000000000003</v>
      </c>
      <c r="S102" s="214">
        <v>0.091999999999999998</v>
      </c>
      <c r="T102" s="215">
        <f>S102*H102</f>
        <v>7.8659999999999997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816</v>
      </c>
      <c r="G104" s="219"/>
      <c r="H104" s="223">
        <v>85.5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817</v>
      </c>
      <c r="G105" s="219"/>
      <c r="H105" s="223">
        <v>46.5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28.5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819</v>
      </c>
      <c r="G107" s="219"/>
      <c r="H107" s="223">
        <v>28.5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85.5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354</v>
      </c>
      <c r="D109" s="205" t="s">
        <v>227</v>
      </c>
      <c r="E109" s="206" t="s">
        <v>821</v>
      </c>
      <c r="F109" s="207" t="s">
        <v>822</v>
      </c>
      <c r="G109" s="208" t="s">
        <v>230</v>
      </c>
      <c r="H109" s="209">
        <v>187.5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823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824</v>
      </c>
      <c r="G110" s="219"/>
      <c r="H110" s="223">
        <v>187.5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44.25" customHeight="1">
      <c r="A111" s="39"/>
      <c r="B111" s="40"/>
      <c r="C111" s="205" t="s">
        <v>358</v>
      </c>
      <c r="D111" s="205" t="s">
        <v>227</v>
      </c>
      <c r="E111" s="206" t="s">
        <v>246</v>
      </c>
      <c r="F111" s="207" t="s">
        <v>247</v>
      </c>
      <c r="G111" s="208" t="s">
        <v>248</v>
      </c>
      <c r="H111" s="209">
        <v>54.789999999999999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825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826</v>
      </c>
      <c r="G112" s="219"/>
      <c r="H112" s="223">
        <v>62.789999999999999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76</v>
      </c>
      <c r="AY112" s="229" t="s">
        <v>225</v>
      </c>
    </row>
    <row r="113" s="13" customFormat="1">
      <c r="A113" s="13"/>
      <c r="B113" s="218"/>
      <c r="C113" s="219"/>
      <c r="D113" s="220" t="s">
        <v>234</v>
      </c>
      <c r="E113" s="221" t="s">
        <v>19</v>
      </c>
      <c r="F113" s="222" t="s">
        <v>827</v>
      </c>
      <c r="G113" s="219"/>
      <c r="H113" s="223">
        <v>-8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37</v>
      </c>
      <c r="AX113" s="13" t="s">
        <v>76</v>
      </c>
      <c r="AY113" s="229" t="s">
        <v>225</v>
      </c>
    </row>
    <row r="114" s="14" customFormat="1">
      <c r="A114" s="14"/>
      <c r="B114" s="230"/>
      <c r="C114" s="231"/>
      <c r="D114" s="220" t="s">
        <v>234</v>
      </c>
      <c r="E114" s="232" t="s">
        <v>778</v>
      </c>
      <c r="F114" s="233" t="s">
        <v>245</v>
      </c>
      <c r="G114" s="231"/>
      <c r="H114" s="234">
        <v>54.789999999999999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234</v>
      </c>
      <c r="AU114" s="240" t="s">
        <v>86</v>
      </c>
      <c r="AV114" s="14" t="s">
        <v>232</v>
      </c>
      <c r="AW114" s="14" t="s">
        <v>37</v>
      </c>
      <c r="AX114" s="14" t="s">
        <v>84</v>
      </c>
      <c r="AY114" s="240" t="s">
        <v>225</v>
      </c>
    </row>
    <row r="115" s="2" customFormat="1" ht="55.5" customHeight="1">
      <c r="A115" s="39"/>
      <c r="B115" s="40"/>
      <c r="C115" s="205" t="s">
        <v>365</v>
      </c>
      <c r="D115" s="205" t="s">
        <v>227</v>
      </c>
      <c r="E115" s="206" t="s">
        <v>828</v>
      </c>
      <c r="F115" s="207" t="s">
        <v>829</v>
      </c>
      <c r="G115" s="208" t="s">
        <v>248</v>
      </c>
      <c r="H115" s="209">
        <v>8</v>
      </c>
      <c r="I115" s="210"/>
      <c r="J115" s="211">
        <f>ROUND(I115*H115,2)</f>
        <v>0</v>
      </c>
      <c r="K115" s="207" t="s">
        <v>231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2.3999999999999999</v>
      </c>
      <c r="T115" s="215">
        <f>S115*H115</f>
        <v>19.199999999999999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232</v>
      </c>
      <c r="AT115" s="216" t="s">
        <v>227</v>
      </c>
      <c r="AU115" s="216" t="s">
        <v>86</v>
      </c>
      <c r="AY115" s="18" t="s">
        <v>225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232</v>
      </c>
      <c r="BM115" s="216" t="s">
        <v>830</v>
      </c>
    </row>
    <row r="116" s="13" customFormat="1">
      <c r="A116" s="13"/>
      <c r="B116" s="218"/>
      <c r="C116" s="219"/>
      <c r="D116" s="220" t="s">
        <v>234</v>
      </c>
      <c r="E116" s="221" t="s">
        <v>781</v>
      </c>
      <c r="F116" s="222" t="s">
        <v>831</v>
      </c>
      <c r="G116" s="219"/>
      <c r="H116" s="223">
        <v>8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84</v>
      </c>
      <c r="AY116" s="229" t="s">
        <v>225</v>
      </c>
    </row>
    <row r="117" s="2" customFormat="1">
      <c r="A117" s="39"/>
      <c r="B117" s="40"/>
      <c r="C117" s="205" t="s">
        <v>369</v>
      </c>
      <c r="D117" s="205" t="s">
        <v>227</v>
      </c>
      <c r="E117" s="206" t="s">
        <v>832</v>
      </c>
      <c r="F117" s="207" t="s">
        <v>833</v>
      </c>
      <c r="G117" s="208" t="s">
        <v>248</v>
      </c>
      <c r="H117" s="209">
        <v>18.276</v>
      </c>
      <c r="I117" s="210"/>
      <c r="J117" s="211">
        <f>ROUND(I117*H117,2)</f>
        <v>0</v>
      </c>
      <c r="K117" s="207" t="s">
        <v>231</v>
      </c>
      <c r="L117" s="45"/>
      <c r="M117" s="212" t="s">
        <v>19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232</v>
      </c>
      <c r="AT117" s="216" t="s">
        <v>227</v>
      </c>
      <c r="AU117" s="216" t="s">
        <v>86</v>
      </c>
      <c r="AY117" s="18" t="s">
        <v>225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84</v>
      </c>
      <c r="BK117" s="217">
        <f>ROUND(I117*H117,2)</f>
        <v>0</v>
      </c>
      <c r="BL117" s="18" t="s">
        <v>232</v>
      </c>
      <c r="BM117" s="216" t="s">
        <v>834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835</v>
      </c>
      <c r="G118" s="219"/>
      <c r="H118" s="223">
        <v>18.276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6.75" customHeight="1">
      <c r="A119" s="39"/>
      <c r="B119" s="40"/>
      <c r="C119" s="205" t="s">
        <v>111</v>
      </c>
      <c r="D119" s="205" t="s">
        <v>227</v>
      </c>
      <c r="E119" s="206" t="s">
        <v>836</v>
      </c>
      <c r="F119" s="207" t="s">
        <v>837</v>
      </c>
      <c r="G119" s="208" t="s">
        <v>248</v>
      </c>
      <c r="H119" s="209">
        <v>182.75999999999999</v>
      </c>
      <c r="I119" s="210"/>
      <c r="J119" s="211">
        <f>ROUND(I119*H119,2)</f>
        <v>0</v>
      </c>
      <c r="K119" s="207" t="s">
        <v>231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232</v>
      </c>
      <c r="AT119" s="216" t="s">
        <v>227</v>
      </c>
      <c r="AU119" s="216" t="s">
        <v>86</v>
      </c>
      <c r="AY119" s="18" t="s">
        <v>225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232</v>
      </c>
      <c r="BM119" s="216" t="s">
        <v>838</v>
      </c>
    </row>
    <row r="120" s="13" customFormat="1">
      <c r="A120" s="13"/>
      <c r="B120" s="218"/>
      <c r="C120" s="219"/>
      <c r="D120" s="220" t="s">
        <v>234</v>
      </c>
      <c r="E120" s="221" t="s">
        <v>19</v>
      </c>
      <c r="F120" s="222" t="s">
        <v>835</v>
      </c>
      <c r="G120" s="219"/>
      <c r="H120" s="223">
        <v>18.276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37</v>
      </c>
      <c r="AX120" s="13" t="s">
        <v>84</v>
      </c>
      <c r="AY120" s="229" t="s">
        <v>225</v>
      </c>
    </row>
    <row r="121" s="13" customFormat="1">
      <c r="A121" s="13"/>
      <c r="B121" s="218"/>
      <c r="C121" s="219"/>
      <c r="D121" s="220" t="s">
        <v>234</v>
      </c>
      <c r="E121" s="219"/>
      <c r="F121" s="222" t="s">
        <v>839</v>
      </c>
      <c r="G121" s="219"/>
      <c r="H121" s="223">
        <v>182.75999999999999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4</v>
      </c>
      <c r="AX121" s="13" t="s">
        <v>84</v>
      </c>
      <c r="AY121" s="229" t="s">
        <v>225</v>
      </c>
    </row>
    <row r="122" s="2" customFormat="1" ht="44.25" customHeight="1">
      <c r="A122" s="39"/>
      <c r="B122" s="40"/>
      <c r="C122" s="205" t="s">
        <v>114</v>
      </c>
      <c r="D122" s="205" t="s">
        <v>227</v>
      </c>
      <c r="E122" s="206" t="s">
        <v>840</v>
      </c>
      <c r="F122" s="207" t="s">
        <v>841</v>
      </c>
      <c r="G122" s="208" t="s">
        <v>361</v>
      </c>
      <c r="H122" s="209">
        <v>32.896999999999998</v>
      </c>
      <c r="I122" s="210"/>
      <c r="J122" s="211">
        <f>ROUND(I122*H122,2)</f>
        <v>0</v>
      </c>
      <c r="K122" s="207" t="s">
        <v>231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232</v>
      </c>
      <c r="AT122" s="216" t="s">
        <v>227</v>
      </c>
      <c r="AU122" s="216" t="s">
        <v>86</v>
      </c>
      <c r="AY122" s="18" t="s">
        <v>225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232</v>
      </c>
      <c r="BM122" s="216" t="s">
        <v>842</v>
      </c>
    </row>
    <row r="123" s="13" customFormat="1">
      <c r="A123" s="13"/>
      <c r="B123" s="218"/>
      <c r="C123" s="219"/>
      <c r="D123" s="220" t="s">
        <v>234</v>
      </c>
      <c r="E123" s="219"/>
      <c r="F123" s="222" t="s">
        <v>843</v>
      </c>
      <c r="G123" s="219"/>
      <c r="H123" s="223">
        <v>32.896999999999998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234</v>
      </c>
      <c r="AU123" s="229" t="s">
        <v>86</v>
      </c>
      <c r="AV123" s="13" t="s">
        <v>86</v>
      </c>
      <c r="AW123" s="13" t="s">
        <v>4</v>
      </c>
      <c r="AX123" s="13" t="s">
        <v>84</v>
      </c>
      <c r="AY123" s="229" t="s">
        <v>225</v>
      </c>
    </row>
    <row r="124" s="2" customFormat="1">
      <c r="A124" s="39"/>
      <c r="B124" s="40"/>
      <c r="C124" s="205" t="s">
        <v>117</v>
      </c>
      <c r="D124" s="205" t="s">
        <v>227</v>
      </c>
      <c r="E124" s="206" t="s">
        <v>844</v>
      </c>
      <c r="F124" s="207" t="s">
        <v>845</v>
      </c>
      <c r="G124" s="208" t="s">
        <v>248</v>
      </c>
      <c r="H124" s="209">
        <v>18.276</v>
      </c>
      <c r="I124" s="210"/>
      <c r="J124" s="211">
        <f>ROUND(I124*H124,2)</f>
        <v>0</v>
      </c>
      <c r="K124" s="207" t="s">
        <v>231</v>
      </c>
      <c r="L124" s="45"/>
      <c r="M124" s="212" t="s">
        <v>19</v>
      </c>
      <c r="N124" s="213" t="s">
        <v>47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232</v>
      </c>
      <c r="AT124" s="216" t="s">
        <v>227</v>
      </c>
      <c r="AU124" s="216" t="s">
        <v>86</v>
      </c>
      <c r="AY124" s="18" t="s">
        <v>225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84</v>
      </c>
      <c r="BK124" s="217">
        <f>ROUND(I124*H124,2)</f>
        <v>0</v>
      </c>
      <c r="BL124" s="18" t="s">
        <v>232</v>
      </c>
      <c r="BM124" s="216" t="s">
        <v>846</v>
      </c>
    </row>
    <row r="125" s="13" customFormat="1">
      <c r="A125" s="13"/>
      <c r="B125" s="218"/>
      <c r="C125" s="219"/>
      <c r="D125" s="220" t="s">
        <v>234</v>
      </c>
      <c r="E125" s="221" t="s">
        <v>19</v>
      </c>
      <c r="F125" s="222" t="s">
        <v>835</v>
      </c>
      <c r="G125" s="219"/>
      <c r="H125" s="223">
        <v>18.276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234</v>
      </c>
      <c r="AU125" s="229" t="s">
        <v>86</v>
      </c>
      <c r="AV125" s="13" t="s">
        <v>86</v>
      </c>
      <c r="AW125" s="13" t="s">
        <v>37</v>
      </c>
      <c r="AX125" s="13" t="s">
        <v>84</v>
      </c>
      <c r="AY125" s="229" t="s">
        <v>225</v>
      </c>
    </row>
    <row r="126" s="2" customFormat="1" ht="44.25" customHeight="1">
      <c r="A126" s="39"/>
      <c r="B126" s="40"/>
      <c r="C126" s="205" t="s">
        <v>120</v>
      </c>
      <c r="D126" s="205" t="s">
        <v>227</v>
      </c>
      <c r="E126" s="206" t="s">
        <v>274</v>
      </c>
      <c r="F126" s="207" t="s">
        <v>275</v>
      </c>
      <c r="G126" s="208" t="s">
        <v>248</v>
      </c>
      <c r="H126" s="209">
        <v>36.514000000000003</v>
      </c>
      <c r="I126" s="210"/>
      <c r="J126" s="211">
        <f>ROUND(I126*H126,2)</f>
        <v>0</v>
      </c>
      <c r="K126" s="207" t="s">
        <v>231</v>
      </c>
      <c r="L126" s="45"/>
      <c r="M126" s="212" t="s">
        <v>19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232</v>
      </c>
      <c r="AT126" s="216" t="s">
        <v>227</v>
      </c>
      <c r="AU126" s="216" t="s">
        <v>86</v>
      </c>
      <c r="AY126" s="18" t="s">
        <v>225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84</v>
      </c>
      <c r="BK126" s="217">
        <f>ROUND(I126*H126,2)</f>
        <v>0</v>
      </c>
      <c r="BL126" s="18" t="s">
        <v>232</v>
      </c>
      <c r="BM126" s="216" t="s">
        <v>847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848</v>
      </c>
      <c r="G127" s="219"/>
      <c r="H127" s="223">
        <v>54.789999999999999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849</v>
      </c>
      <c r="G128" s="219"/>
      <c r="H128" s="223">
        <v>-18.276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76</v>
      </c>
      <c r="AY128" s="229" t="s">
        <v>225</v>
      </c>
    </row>
    <row r="129" s="14" customFormat="1">
      <c r="A129" s="14"/>
      <c r="B129" s="230"/>
      <c r="C129" s="231"/>
      <c r="D129" s="220" t="s">
        <v>234</v>
      </c>
      <c r="E129" s="232" t="s">
        <v>775</v>
      </c>
      <c r="F129" s="233" t="s">
        <v>245</v>
      </c>
      <c r="G129" s="231"/>
      <c r="H129" s="234">
        <v>36.514000000000003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234</v>
      </c>
      <c r="AU129" s="240" t="s">
        <v>86</v>
      </c>
      <c r="AV129" s="14" t="s">
        <v>232</v>
      </c>
      <c r="AW129" s="14" t="s">
        <v>37</v>
      </c>
      <c r="AX129" s="14" t="s">
        <v>84</v>
      </c>
      <c r="AY129" s="240" t="s">
        <v>225</v>
      </c>
    </row>
    <row r="130" s="2" customFormat="1">
      <c r="A130" s="39"/>
      <c r="B130" s="40"/>
      <c r="C130" s="205" t="s">
        <v>123</v>
      </c>
      <c r="D130" s="205" t="s">
        <v>227</v>
      </c>
      <c r="E130" s="206" t="s">
        <v>850</v>
      </c>
      <c r="F130" s="207" t="s">
        <v>851</v>
      </c>
      <c r="G130" s="208" t="s">
        <v>230</v>
      </c>
      <c r="H130" s="209">
        <v>187.5</v>
      </c>
      <c r="I130" s="210"/>
      <c r="J130" s="211">
        <f>ROUND(I130*H130,2)</f>
        <v>0</v>
      </c>
      <c r="K130" s="207" t="s">
        <v>231</v>
      </c>
      <c r="L130" s="45"/>
      <c r="M130" s="212" t="s">
        <v>19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232</v>
      </c>
      <c r="AT130" s="216" t="s">
        <v>227</v>
      </c>
      <c r="AU130" s="216" t="s">
        <v>86</v>
      </c>
      <c r="AY130" s="18" t="s">
        <v>225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84</v>
      </c>
      <c r="BK130" s="217">
        <f>ROUND(I130*H130,2)</f>
        <v>0</v>
      </c>
      <c r="BL130" s="18" t="s">
        <v>232</v>
      </c>
      <c r="BM130" s="216" t="s">
        <v>852</v>
      </c>
    </row>
    <row r="131" s="13" customFormat="1">
      <c r="A131" s="13"/>
      <c r="B131" s="218"/>
      <c r="C131" s="219"/>
      <c r="D131" s="220" t="s">
        <v>234</v>
      </c>
      <c r="E131" s="221" t="s">
        <v>19</v>
      </c>
      <c r="F131" s="222" t="s">
        <v>824</v>
      </c>
      <c r="G131" s="219"/>
      <c r="H131" s="223">
        <v>187.5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37</v>
      </c>
      <c r="AX131" s="13" t="s">
        <v>84</v>
      </c>
      <c r="AY131" s="229" t="s">
        <v>225</v>
      </c>
    </row>
    <row r="132" s="2" customFormat="1">
      <c r="A132" s="39"/>
      <c r="B132" s="40"/>
      <c r="C132" s="205" t="s">
        <v>8</v>
      </c>
      <c r="D132" s="205" t="s">
        <v>227</v>
      </c>
      <c r="E132" s="206" t="s">
        <v>853</v>
      </c>
      <c r="F132" s="207" t="s">
        <v>854</v>
      </c>
      <c r="G132" s="208" t="s">
        <v>230</v>
      </c>
      <c r="H132" s="209">
        <v>187.5</v>
      </c>
      <c r="I132" s="210"/>
      <c r="J132" s="211">
        <f>ROUND(I132*H132,2)</f>
        <v>0</v>
      </c>
      <c r="K132" s="207" t="s">
        <v>231</v>
      </c>
      <c r="L132" s="45"/>
      <c r="M132" s="212" t="s">
        <v>19</v>
      </c>
      <c r="N132" s="213" t="s">
        <v>47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232</v>
      </c>
      <c r="AT132" s="216" t="s">
        <v>227</v>
      </c>
      <c r="AU132" s="216" t="s">
        <v>86</v>
      </c>
      <c r="AY132" s="18" t="s">
        <v>225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84</v>
      </c>
      <c r="BK132" s="217">
        <f>ROUND(I132*H132,2)</f>
        <v>0</v>
      </c>
      <c r="BL132" s="18" t="s">
        <v>232</v>
      </c>
      <c r="BM132" s="216" t="s">
        <v>855</v>
      </c>
    </row>
    <row r="133" s="13" customFormat="1">
      <c r="A133" s="13"/>
      <c r="B133" s="218"/>
      <c r="C133" s="219"/>
      <c r="D133" s="220" t="s">
        <v>234</v>
      </c>
      <c r="E133" s="221" t="s">
        <v>19</v>
      </c>
      <c r="F133" s="222" t="s">
        <v>824</v>
      </c>
      <c r="G133" s="219"/>
      <c r="H133" s="223">
        <v>187.5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37</v>
      </c>
      <c r="AX133" s="13" t="s">
        <v>84</v>
      </c>
      <c r="AY133" s="229" t="s">
        <v>225</v>
      </c>
    </row>
    <row r="134" s="2" customFormat="1" ht="16.5" customHeight="1">
      <c r="A134" s="39"/>
      <c r="B134" s="40"/>
      <c r="C134" s="241" t="s">
        <v>128</v>
      </c>
      <c r="D134" s="241" t="s">
        <v>410</v>
      </c>
      <c r="E134" s="242" t="s">
        <v>856</v>
      </c>
      <c r="F134" s="243" t="s">
        <v>857</v>
      </c>
      <c r="G134" s="244" t="s">
        <v>683</v>
      </c>
      <c r="H134" s="245">
        <v>3.75</v>
      </c>
      <c r="I134" s="246"/>
      <c r="J134" s="247">
        <f>ROUND(I134*H134,2)</f>
        <v>0</v>
      </c>
      <c r="K134" s="243" t="s">
        <v>231</v>
      </c>
      <c r="L134" s="248"/>
      <c r="M134" s="249" t="s">
        <v>19</v>
      </c>
      <c r="N134" s="250" t="s">
        <v>47</v>
      </c>
      <c r="O134" s="85"/>
      <c r="P134" s="214">
        <f>O134*H134</f>
        <v>0</v>
      </c>
      <c r="Q134" s="214">
        <v>0.001</v>
      </c>
      <c r="R134" s="214">
        <f>Q134*H134</f>
        <v>0.0037499999999999999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365</v>
      </c>
      <c r="AT134" s="216" t="s">
        <v>410</v>
      </c>
      <c r="AU134" s="216" t="s">
        <v>86</v>
      </c>
      <c r="AY134" s="18" t="s">
        <v>225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84</v>
      </c>
      <c r="BK134" s="217">
        <f>ROUND(I134*H134,2)</f>
        <v>0</v>
      </c>
      <c r="BL134" s="18" t="s">
        <v>232</v>
      </c>
      <c r="BM134" s="216" t="s">
        <v>858</v>
      </c>
    </row>
    <row r="135" s="13" customFormat="1">
      <c r="A135" s="13"/>
      <c r="B135" s="218"/>
      <c r="C135" s="219"/>
      <c r="D135" s="220" t="s">
        <v>234</v>
      </c>
      <c r="E135" s="219"/>
      <c r="F135" s="222" t="s">
        <v>859</v>
      </c>
      <c r="G135" s="219"/>
      <c r="H135" s="223">
        <v>3.75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234</v>
      </c>
      <c r="AU135" s="229" t="s">
        <v>86</v>
      </c>
      <c r="AV135" s="13" t="s">
        <v>86</v>
      </c>
      <c r="AW135" s="13" t="s">
        <v>4</v>
      </c>
      <c r="AX135" s="13" t="s">
        <v>84</v>
      </c>
      <c r="AY135" s="229" t="s">
        <v>225</v>
      </c>
    </row>
    <row r="136" s="12" customFormat="1" ht="22.8" customHeight="1">
      <c r="A136" s="12"/>
      <c r="B136" s="189"/>
      <c r="C136" s="190"/>
      <c r="D136" s="191" t="s">
        <v>75</v>
      </c>
      <c r="E136" s="203" t="s">
        <v>86</v>
      </c>
      <c r="F136" s="203" t="s">
        <v>300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SUM(P137:P153)</f>
        <v>0</v>
      </c>
      <c r="Q136" s="197"/>
      <c r="R136" s="198">
        <f>SUM(R137:R153)</f>
        <v>51.010125139999992</v>
      </c>
      <c r="S136" s="197"/>
      <c r="T136" s="199">
        <f>SUM(T137:T153)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84</v>
      </c>
      <c r="AT136" s="201" t="s">
        <v>75</v>
      </c>
      <c r="AU136" s="201" t="s">
        <v>84</v>
      </c>
      <c r="AY136" s="200" t="s">
        <v>225</v>
      </c>
      <c r="BK136" s="202">
        <f>SUM(BK137:BK153)</f>
        <v>0</v>
      </c>
    </row>
    <row r="137" s="2" customFormat="1">
      <c r="A137" s="39"/>
      <c r="B137" s="40"/>
      <c r="C137" s="205" t="s">
        <v>131</v>
      </c>
      <c r="D137" s="205" t="s">
        <v>227</v>
      </c>
      <c r="E137" s="206" t="s">
        <v>860</v>
      </c>
      <c r="F137" s="207" t="s">
        <v>861</v>
      </c>
      <c r="G137" s="208" t="s">
        <v>248</v>
      </c>
      <c r="H137" s="209">
        <v>1.3200000000000001</v>
      </c>
      <c r="I137" s="210"/>
      <c r="J137" s="211">
        <f>ROUND(I137*H137,2)</f>
        <v>0</v>
      </c>
      <c r="K137" s="207" t="s">
        <v>231</v>
      </c>
      <c r="L137" s="45"/>
      <c r="M137" s="212" t="s">
        <v>19</v>
      </c>
      <c r="N137" s="213" t="s">
        <v>47</v>
      </c>
      <c r="O137" s="85"/>
      <c r="P137" s="214">
        <f>O137*H137</f>
        <v>0</v>
      </c>
      <c r="Q137" s="214">
        <v>2.2563399999999998</v>
      </c>
      <c r="R137" s="214">
        <f>Q137*H137</f>
        <v>2.9783687999999997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232</v>
      </c>
      <c r="AT137" s="216" t="s">
        <v>227</v>
      </c>
      <c r="AU137" s="216" t="s">
        <v>86</v>
      </c>
      <c r="AY137" s="18" t="s">
        <v>225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232</v>
      </c>
      <c r="BM137" s="216" t="s">
        <v>862</v>
      </c>
    </row>
    <row r="138" s="13" customFormat="1">
      <c r="A138" s="13"/>
      <c r="B138" s="218"/>
      <c r="C138" s="219"/>
      <c r="D138" s="220" t="s">
        <v>234</v>
      </c>
      <c r="E138" s="221" t="s">
        <v>769</v>
      </c>
      <c r="F138" s="222" t="s">
        <v>863</v>
      </c>
      <c r="G138" s="219"/>
      <c r="H138" s="223">
        <v>1.3200000000000001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234</v>
      </c>
      <c r="AU138" s="229" t="s">
        <v>86</v>
      </c>
      <c r="AV138" s="13" t="s">
        <v>86</v>
      </c>
      <c r="AW138" s="13" t="s">
        <v>37</v>
      </c>
      <c r="AX138" s="13" t="s">
        <v>84</v>
      </c>
      <c r="AY138" s="229" t="s">
        <v>225</v>
      </c>
    </row>
    <row r="139" s="2" customFormat="1" ht="33" customHeight="1">
      <c r="A139" s="39"/>
      <c r="B139" s="40"/>
      <c r="C139" s="205" t="s">
        <v>134</v>
      </c>
      <c r="D139" s="205" t="s">
        <v>227</v>
      </c>
      <c r="E139" s="206" t="s">
        <v>864</v>
      </c>
      <c r="F139" s="207" t="s">
        <v>865</v>
      </c>
      <c r="G139" s="208" t="s">
        <v>248</v>
      </c>
      <c r="H139" s="209">
        <v>18.84</v>
      </c>
      <c r="I139" s="210"/>
      <c r="J139" s="211">
        <f>ROUND(I139*H139,2)</f>
        <v>0</v>
      </c>
      <c r="K139" s="207" t="s">
        <v>231</v>
      </c>
      <c r="L139" s="45"/>
      <c r="M139" s="212" t="s">
        <v>19</v>
      </c>
      <c r="N139" s="213" t="s">
        <v>47</v>
      </c>
      <c r="O139" s="85"/>
      <c r="P139" s="214">
        <f>O139*H139</f>
        <v>0</v>
      </c>
      <c r="Q139" s="214">
        <v>2.45329</v>
      </c>
      <c r="R139" s="214">
        <f>Q139*H139</f>
        <v>46.219983599999999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232</v>
      </c>
      <c r="AT139" s="216" t="s">
        <v>227</v>
      </c>
      <c r="AU139" s="216" t="s">
        <v>86</v>
      </c>
      <c r="AY139" s="18" t="s">
        <v>225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84</v>
      </c>
      <c r="BK139" s="217">
        <f>ROUND(I139*H139,2)</f>
        <v>0</v>
      </c>
      <c r="BL139" s="18" t="s">
        <v>232</v>
      </c>
      <c r="BM139" s="216" t="s">
        <v>866</v>
      </c>
    </row>
    <row r="140" s="15" customFormat="1">
      <c r="A140" s="15"/>
      <c r="B140" s="255"/>
      <c r="C140" s="256"/>
      <c r="D140" s="220" t="s">
        <v>234</v>
      </c>
      <c r="E140" s="257" t="s">
        <v>19</v>
      </c>
      <c r="F140" s="258" t="s">
        <v>867</v>
      </c>
      <c r="G140" s="256"/>
      <c r="H140" s="257" t="s">
        <v>19</v>
      </c>
      <c r="I140" s="259"/>
      <c r="J140" s="256"/>
      <c r="K140" s="256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234</v>
      </c>
      <c r="AU140" s="264" t="s">
        <v>86</v>
      </c>
      <c r="AV140" s="15" t="s">
        <v>84</v>
      </c>
      <c r="AW140" s="15" t="s">
        <v>37</v>
      </c>
      <c r="AX140" s="15" t="s">
        <v>76</v>
      </c>
      <c r="AY140" s="264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868</v>
      </c>
      <c r="G141" s="219"/>
      <c r="H141" s="223">
        <v>15.84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3" customFormat="1">
      <c r="A142" s="13"/>
      <c r="B142" s="218"/>
      <c r="C142" s="219"/>
      <c r="D142" s="220" t="s">
        <v>234</v>
      </c>
      <c r="E142" s="221" t="s">
        <v>19</v>
      </c>
      <c r="F142" s="222" t="s">
        <v>869</v>
      </c>
      <c r="G142" s="219"/>
      <c r="H142" s="223">
        <v>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234</v>
      </c>
      <c r="AU142" s="229" t="s">
        <v>86</v>
      </c>
      <c r="AV142" s="13" t="s">
        <v>86</v>
      </c>
      <c r="AW142" s="13" t="s">
        <v>37</v>
      </c>
      <c r="AX142" s="13" t="s">
        <v>76</v>
      </c>
      <c r="AY142" s="229" t="s">
        <v>225</v>
      </c>
    </row>
    <row r="143" s="14" customFormat="1">
      <c r="A143" s="14"/>
      <c r="B143" s="230"/>
      <c r="C143" s="231"/>
      <c r="D143" s="220" t="s">
        <v>234</v>
      </c>
      <c r="E143" s="232" t="s">
        <v>772</v>
      </c>
      <c r="F143" s="233" t="s">
        <v>245</v>
      </c>
      <c r="G143" s="231"/>
      <c r="H143" s="234">
        <v>18.84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234</v>
      </c>
      <c r="AU143" s="240" t="s">
        <v>86</v>
      </c>
      <c r="AV143" s="14" t="s">
        <v>232</v>
      </c>
      <c r="AW143" s="14" t="s">
        <v>37</v>
      </c>
      <c r="AX143" s="14" t="s">
        <v>84</v>
      </c>
      <c r="AY143" s="240" t="s">
        <v>225</v>
      </c>
    </row>
    <row r="144" s="2" customFormat="1" ht="16.5" customHeight="1">
      <c r="A144" s="39"/>
      <c r="B144" s="40"/>
      <c r="C144" s="205" t="s">
        <v>137</v>
      </c>
      <c r="D144" s="205" t="s">
        <v>227</v>
      </c>
      <c r="E144" s="206" t="s">
        <v>328</v>
      </c>
      <c r="F144" s="207" t="s">
        <v>329</v>
      </c>
      <c r="G144" s="208" t="s">
        <v>230</v>
      </c>
      <c r="H144" s="209">
        <v>42.060000000000002</v>
      </c>
      <c r="I144" s="210"/>
      <c r="J144" s="211">
        <f>ROUND(I144*H144,2)</f>
        <v>0</v>
      </c>
      <c r="K144" s="207" t="s">
        <v>231</v>
      </c>
      <c r="L144" s="45"/>
      <c r="M144" s="212" t="s">
        <v>19</v>
      </c>
      <c r="N144" s="213" t="s">
        <v>47</v>
      </c>
      <c r="O144" s="85"/>
      <c r="P144" s="214">
        <f>O144*H144</f>
        <v>0</v>
      </c>
      <c r="Q144" s="214">
        <v>0.00264</v>
      </c>
      <c r="R144" s="214">
        <f>Q144*H144</f>
        <v>0.11103840000000001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232</v>
      </c>
      <c r="AT144" s="216" t="s">
        <v>227</v>
      </c>
      <c r="AU144" s="216" t="s">
        <v>86</v>
      </c>
      <c r="AY144" s="18" t="s">
        <v>225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84</v>
      </c>
      <c r="BK144" s="217">
        <f>ROUND(I144*H144,2)</f>
        <v>0</v>
      </c>
      <c r="BL144" s="18" t="s">
        <v>232</v>
      </c>
      <c r="BM144" s="216" t="s">
        <v>870</v>
      </c>
    </row>
    <row r="145" s="15" customFormat="1">
      <c r="A145" s="15"/>
      <c r="B145" s="255"/>
      <c r="C145" s="256"/>
      <c r="D145" s="220" t="s">
        <v>234</v>
      </c>
      <c r="E145" s="257" t="s">
        <v>19</v>
      </c>
      <c r="F145" s="258" t="s">
        <v>867</v>
      </c>
      <c r="G145" s="256"/>
      <c r="H145" s="257" t="s">
        <v>19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234</v>
      </c>
      <c r="AU145" s="264" t="s">
        <v>86</v>
      </c>
      <c r="AV145" s="15" t="s">
        <v>84</v>
      </c>
      <c r="AW145" s="15" t="s">
        <v>37</v>
      </c>
      <c r="AX145" s="15" t="s">
        <v>76</v>
      </c>
      <c r="AY145" s="264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871</v>
      </c>
      <c r="G146" s="219"/>
      <c r="H146" s="223">
        <v>32.159999999999997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3" customFormat="1">
      <c r="A147" s="13"/>
      <c r="B147" s="218"/>
      <c r="C147" s="219"/>
      <c r="D147" s="220" t="s">
        <v>234</v>
      </c>
      <c r="E147" s="221" t="s">
        <v>19</v>
      </c>
      <c r="F147" s="222" t="s">
        <v>872</v>
      </c>
      <c r="G147" s="219"/>
      <c r="H147" s="223">
        <v>9.9000000000000004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234</v>
      </c>
      <c r="AU147" s="229" t="s">
        <v>86</v>
      </c>
      <c r="AV147" s="13" t="s">
        <v>86</v>
      </c>
      <c r="AW147" s="13" t="s">
        <v>37</v>
      </c>
      <c r="AX147" s="13" t="s">
        <v>76</v>
      </c>
      <c r="AY147" s="229" t="s">
        <v>225</v>
      </c>
    </row>
    <row r="148" s="14" customFormat="1">
      <c r="A148" s="14"/>
      <c r="B148" s="230"/>
      <c r="C148" s="231"/>
      <c r="D148" s="220" t="s">
        <v>234</v>
      </c>
      <c r="E148" s="232" t="s">
        <v>19</v>
      </c>
      <c r="F148" s="233" t="s">
        <v>245</v>
      </c>
      <c r="G148" s="231"/>
      <c r="H148" s="234">
        <v>42.060000000000002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234</v>
      </c>
      <c r="AU148" s="240" t="s">
        <v>86</v>
      </c>
      <c r="AV148" s="14" t="s">
        <v>232</v>
      </c>
      <c r="AW148" s="14" t="s">
        <v>37</v>
      </c>
      <c r="AX148" s="14" t="s">
        <v>84</v>
      </c>
      <c r="AY148" s="240" t="s">
        <v>225</v>
      </c>
    </row>
    <row r="149" s="2" customFormat="1" ht="16.5" customHeight="1">
      <c r="A149" s="39"/>
      <c r="B149" s="40"/>
      <c r="C149" s="205" t="s">
        <v>140</v>
      </c>
      <c r="D149" s="205" t="s">
        <v>227</v>
      </c>
      <c r="E149" s="206" t="s">
        <v>355</v>
      </c>
      <c r="F149" s="207" t="s">
        <v>356</v>
      </c>
      <c r="G149" s="208" t="s">
        <v>230</v>
      </c>
      <c r="H149" s="209">
        <v>42.060000000000002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873</v>
      </c>
    </row>
    <row r="150" s="2" customFormat="1" ht="21.75" customHeight="1">
      <c r="A150" s="39"/>
      <c r="B150" s="40"/>
      <c r="C150" s="205" t="s">
        <v>7</v>
      </c>
      <c r="D150" s="205" t="s">
        <v>227</v>
      </c>
      <c r="E150" s="206" t="s">
        <v>874</v>
      </c>
      <c r="F150" s="207" t="s">
        <v>875</v>
      </c>
      <c r="G150" s="208" t="s">
        <v>361</v>
      </c>
      <c r="H150" s="209">
        <v>0.84799999999999998</v>
      </c>
      <c r="I150" s="210"/>
      <c r="J150" s="211">
        <f>ROUND(I150*H150,2)</f>
        <v>0</v>
      </c>
      <c r="K150" s="207" t="s">
        <v>231</v>
      </c>
      <c r="L150" s="45"/>
      <c r="M150" s="212" t="s">
        <v>19</v>
      </c>
      <c r="N150" s="213" t="s">
        <v>47</v>
      </c>
      <c r="O150" s="85"/>
      <c r="P150" s="214">
        <f>O150*H150</f>
        <v>0</v>
      </c>
      <c r="Q150" s="214">
        <v>1.0606199999999999</v>
      </c>
      <c r="R150" s="214">
        <f>Q150*H150</f>
        <v>0.89940575999999983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232</v>
      </c>
      <c r="AT150" s="216" t="s">
        <v>227</v>
      </c>
      <c r="AU150" s="216" t="s">
        <v>86</v>
      </c>
      <c r="AY150" s="18" t="s">
        <v>225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232</v>
      </c>
      <c r="BM150" s="216" t="s">
        <v>876</v>
      </c>
    </row>
    <row r="151" s="13" customFormat="1">
      <c r="A151" s="13"/>
      <c r="B151" s="218"/>
      <c r="C151" s="219"/>
      <c r="D151" s="220" t="s">
        <v>234</v>
      </c>
      <c r="E151" s="221" t="s">
        <v>19</v>
      </c>
      <c r="F151" s="222" t="s">
        <v>877</v>
      </c>
      <c r="G151" s="219"/>
      <c r="H151" s="223">
        <v>0.84799999999999998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234</v>
      </c>
      <c r="AU151" s="229" t="s">
        <v>86</v>
      </c>
      <c r="AV151" s="13" t="s">
        <v>86</v>
      </c>
      <c r="AW151" s="13" t="s">
        <v>37</v>
      </c>
      <c r="AX151" s="13" t="s">
        <v>84</v>
      </c>
      <c r="AY151" s="229" t="s">
        <v>225</v>
      </c>
    </row>
    <row r="152" s="2" customFormat="1">
      <c r="A152" s="39"/>
      <c r="B152" s="40"/>
      <c r="C152" s="205" t="s">
        <v>145</v>
      </c>
      <c r="D152" s="205" t="s">
        <v>227</v>
      </c>
      <c r="E152" s="206" t="s">
        <v>359</v>
      </c>
      <c r="F152" s="207" t="s">
        <v>360</v>
      </c>
      <c r="G152" s="208" t="s">
        <v>361</v>
      </c>
      <c r="H152" s="209">
        <v>0.754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1.06277</v>
      </c>
      <c r="R152" s="214">
        <f>Q152*H152</f>
        <v>0.80132857999999996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878</v>
      </c>
    </row>
    <row r="153" s="13" customFormat="1">
      <c r="A153" s="13"/>
      <c r="B153" s="218"/>
      <c r="C153" s="219"/>
      <c r="D153" s="220" t="s">
        <v>234</v>
      </c>
      <c r="E153" s="221" t="s">
        <v>19</v>
      </c>
      <c r="F153" s="222" t="s">
        <v>879</v>
      </c>
      <c r="G153" s="219"/>
      <c r="H153" s="223">
        <v>0.754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234</v>
      </c>
      <c r="AU153" s="229" t="s">
        <v>86</v>
      </c>
      <c r="AV153" s="13" t="s">
        <v>86</v>
      </c>
      <c r="AW153" s="13" t="s">
        <v>37</v>
      </c>
      <c r="AX153" s="13" t="s">
        <v>84</v>
      </c>
      <c r="AY153" s="229" t="s">
        <v>225</v>
      </c>
    </row>
    <row r="154" s="12" customFormat="1" ht="22.8" customHeight="1">
      <c r="A154" s="12"/>
      <c r="B154" s="189"/>
      <c r="C154" s="190"/>
      <c r="D154" s="191" t="s">
        <v>75</v>
      </c>
      <c r="E154" s="203" t="s">
        <v>327</v>
      </c>
      <c r="F154" s="203" t="s">
        <v>364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SUM(P155:P170)</f>
        <v>0</v>
      </c>
      <c r="Q154" s="197"/>
      <c r="R154" s="198">
        <f>SUM(R155:R170)</f>
        <v>0</v>
      </c>
      <c r="S154" s="197"/>
      <c r="T154" s="199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84</v>
      </c>
      <c r="AT154" s="201" t="s">
        <v>75</v>
      </c>
      <c r="AU154" s="201" t="s">
        <v>84</v>
      </c>
      <c r="AY154" s="200" t="s">
        <v>225</v>
      </c>
      <c r="BK154" s="202">
        <f>SUM(BK155:BK170)</f>
        <v>0</v>
      </c>
    </row>
    <row r="155" s="2" customFormat="1">
      <c r="A155" s="39"/>
      <c r="B155" s="40"/>
      <c r="C155" s="205" t="s">
        <v>148</v>
      </c>
      <c r="D155" s="205" t="s">
        <v>227</v>
      </c>
      <c r="E155" s="206" t="s">
        <v>880</v>
      </c>
      <c r="F155" s="207" t="s">
        <v>881</v>
      </c>
      <c r="G155" s="208" t="s">
        <v>230</v>
      </c>
      <c r="H155" s="209">
        <v>28.5</v>
      </c>
      <c r="I155" s="210"/>
      <c r="J155" s="211">
        <f>ROUND(I155*H155,2)</f>
        <v>0</v>
      </c>
      <c r="K155" s="207" t="s">
        <v>231</v>
      </c>
      <c r="L155" s="45"/>
      <c r="M155" s="212" t="s">
        <v>19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232</v>
      </c>
      <c r="AT155" s="216" t="s">
        <v>227</v>
      </c>
      <c r="AU155" s="216" t="s">
        <v>86</v>
      </c>
      <c r="AY155" s="18" t="s">
        <v>225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232</v>
      </c>
      <c r="BM155" s="216" t="s">
        <v>882</v>
      </c>
    </row>
    <row r="156" s="13" customFormat="1">
      <c r="A156" s="13"/>
      <c r="B156" s="218"/>
      <c r="C156" s="219"/>
      <c r="D156" s="220" t="s">
        <v>234</v>
      </c>
      <c r="E156" s="221" t="s">
        <v>19</v>
      </c>
      <c r="F156" s="222" t="s">
        <v>804</v>
      </c>
      <c r="G156" s="219"/>
      <c r="H156" s="223">
        <v>28.5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37</v>
      </c>
      <c r="AX156" s="13" t="s">
        <v>84</v>
      </c>
      <c r="AY156" s="229" t="s">
        <v>225</v>
      </c>
    </row>
    <row r="157" s="2" customFormat="1">
      <c r="A157" s="39"/>
      <c r="B157" s="40"/>
      <c r="C157" s="205" t="s">
        <v>151</v>
      </c>
      <c r="D157" s="205" t="s">
        <v>227</v>
      </c>
      <c r="E157" s="206" t="s">
        <v>883</v>
      </c>
      <c r="F157" s="207" t="s">
        <v>884</v>
      </c>
      <c r="G157" s="208" t="s">
        <v>230</v>
      </c>
      <c r="H157" s="209">
        <v>28.5</v>
      </c>
      <c r="I157" s="210"/>
      <c r="J157" s="211">
        <f>ROUND(I157*H157,2)</f>
        <v>0</v>
      </c>
      <c r="K157" s="207" t="s">
        <v>231</v>
      </c>
      <c r="L157" s="45"/>
      <c r="M157" s="212" t="s">
        <v>19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232</v>
      </c>
      <c r="AT157" s="216" t="s">
        <v>227</v>
      </c>
      <c r="AU157" s="216" t="s">
        <v>86</v>
      </c>
      <c r="AY157" s="18" t="s">
        <v>225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84</v>
      </c>
      <c r="BK157" s="217">
        <f>ROUND(I157*H157,2)</f>
        <v>0</v>
      </c>
      <c r="BL157" s="18" t="s">
        <v>232</v>
      </c>
      <c r="BM157" s="216" t="s">
        <v>885</v>
      </c>
    </row>
    <row r="158" s="13" customFormat="1">
      <c r="A158" s="13"/>
      <c r="B158" s="218"/>
      <c r="C158" s="219"/>
      <c r="D158" s="220" t="s">
        <v>234</v>
      </c>
      <c r="E158" s="221" t="s">
        <v>19</v>
      </c>
      <c r="F158" s="222" t="s">
        <v>804</v>
      </c>
      <c r="G158" s="219"/>
      <c r="H158" s="223">
        <v>28.5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234</v>
      </c>
      <c r="AU158" s="229" t="s">
        <v>86</v>
      </c>
      <c r="AV158" s="13" t="s">
        <v>86</v>
      </c>
      <c r="AW158" s="13" t="s">
        <v>37</v>
      </c>
      <c r="AX158" s="13" t="s">
        <v>84</v>
      </c>
      <c r="AY158" s="229" t="s">
        <v>225</v>
      </c>
    </row>
    <row r="159" s="2" customFormat="1">
      <c r="A159" s="39"/>
      <c r="B159" s="40"/>
      <c r="C159" s="205" t="s">
        <v>154</v>
      </c>
      <c r="D159" s="205" t="s">
        <v>227</v>
      </c>
      <c r="E159" s="206" t="s">
        <v>886</v>
      </c>
      <c r="F159" s="207" t="s">
        <v>887</v>
      </c>
      <c r="G159" s="208" t="s">
        <v>230</v>
      </c>
      <c r="H159" s="209">
        <v>28.5</v>
      </c>
      <c r="I159" s="210"/>
      <c r="J159" s="211">
        <f>ROUND(I159*H159,2)</f>
        <v>0</v>
      </c>
      <c r="K159" s="207" t="s">
        <v>231</v>
      </c>
      <c r="L159" s="45"/>
      <c r="M159" s="212" t="s">
        <v>19</v>
      </c>
      <c r="N159" s="213" t="s">
        <v>47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232</v>
      </c>
      <c r="AT159" s="216" t="s">
        <v>227</v>
      </c>
      <c r="AU159" s="216" t="s">
        <v>86</v>
      </c>
      <c r="AY159" s="18" t="s">
        <v>225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84</v>
      </c>
      <c r="BK159" s="217">
        <f>ROUND(I159*H159,2)</f>
        <v>0</v>
      </c>
      <c r="BL159" s="18" t="s">
        <v>232</v>
      </c>
      <c r="BM159" s="216" t="s">
        <v>888</v>
      </c>
    </row>
    <row r="160" s="13" customFormat="1">
      <c r="A160" s="13"/>
      <c r="B160" s="218"/>
      <c r="C160" s="219"/>
      <c r="D160" s="220" t="s">
        <v>234</v>
      </c>
      <c r="E160" s="221" t="s">
        <v>19</v>
      </c>
      <c r="F160" s="222" t="s">
        <v>804</v>
      </c>
      <c r="G160" s="219"/>
      <c r="H160" s="223">
        <v>28.5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234</v>
      </c>
      <c r="AU160" s="229" t="s">
        <v>86</v>
      </c>
      <c r="AV160" s="13" t="s">
        <v>86</v>
      </c>
      <c r="AW160" s="13" t="s">
        <v>37</v>
      </c>
      <c r="AX160" s="13" t="s">
        <v>84</v>
      </c>
      <c r="AY160" s="229" t="s">
        <v>225</v>
      </c>
    </row>
    <row r="161" s="2" customFormat="1">
      <c r="A161" s="39"/>
      <c r="B161" s="40"/>
      <c r="C161" s="205" t="s">
        <v>157</v>
      </c>
      <c r="D161" s="205" t="s">
        <v>227</v>
      </c>
      <c r="E161" s="206" t="s">
        <v>889</v>
      </c>
      <c r="F161" s="207" t="s">
        <v>890</v>
      </c>
      <c r="G161" s="208" t="s">
        <v>230</v>
      </c>
      <c r="H161" s="209">
        <v>28.5</v>
      </c>
      <c r="I161" s="210"/>
      <c r="J161" s="211">
        <f>ROUND(I161*H161,2)</f>
        <v>0</v>
      </c>
      <c r="K161" s="207" t="s">
        <v>231</v>
      </c>
      <c r="L161" s="45"/>
      <c r="M161" s="212" t="s">
        <v>19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232</v>
      </c>
      <c r="AT161" s="216" t="s">
        <v>227</v>
      </c>
      <c r="AU161" s="216" t="s">
        <v>86</v>
      </c>
      <c r="AY161" s="18" t="s">
        <v>225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84</v>
      </c>
      <c r="BK161" s="217">
        <f>ROUND(I161*H161,2)</f>
        <v>0</v>
      </c>
      <c r="BL161" s="18" t="s">
        <v>232</v>
      </c>
      <c r="BM161" s="216" t="s">
        <v>891</v>
      </c>
    </row>
    <row r="162" s="13" customFormat="1">
      <c r="A162" s="13"/>
      <c r="B162" s="218"/>
      <c r="C162" s="219"/>
      <c r="D162" s="220" t="s">
        <v>234</v>
      </c>
      <c r="E162" s="221" t="s">
        <v>19</v>
      </c>
      <c r="F162" s="222" t="s">
        <v>804</v>
      </c>
      <c r="G162" s="219"/>
      <c r="H162" s="223">
        <v>28.5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234</v>
      </c>
      <c r="AU162" s="229" t="s">
        <v>86</v>
      </c>
      <c r="AV162" s="13" t="s">
        <v>86</v>
      </c>
      <c r="AW162" s="13" t="s">
        <v>37</v>
      </c>
      <c r="AX162" s="13" t="s">
        <v>84</v>
      </c>
      <c r="AY162" s="229" t="s">
        <v>225</v>
      </c>
    </row>
    <row r="163" s="2" customFormat="1">
      <c r="A163" s="39"/>
      <c r="B163" s="40"/>
      <c r="C163" s="205" t="s">
        <v>160</v>
      </c>
      <c r="D163" s="205" t="s">
        <v>227</v>
      </c>
      <c r="E163" s="206" t="s">
        <v>892</v>
      </c>
      <c r="F163" s="207" t="s">
        <v>893</v>
      </c>
      <c r="G163" s="208" t="s">
        <v>230</v>
      </c>
      <c r="H163" s="209">
        <v>114</v>
      </c>
      <c r="I163" s="210"/>
      <c r="J163" s="211">
        <f>ROUND(I163*H163,2)</f>
        <v>0</v>
      </c>
      <c r="K163" s="207" t="s">
        <v>231</v>
      </c>
      <c r="L163" s="45"/>
      <c r="M163" s="212" t="s">
        <v>19</v>
      </c>
      <c r="N163" s="213" t="s">
        <v>47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232</v>
      </c>
      <c r="AT163" s="216" t="s">
        <v>227</v>
      </c>
      <c r="AU163" s="216" t="s">
        <v>86</v>
      </c>
      <c r="AY163" s="18" t="s">
        <v>225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84</v>
      </c>
      <c r="BK163" s="217">
        <f>ROUND(I163*H163,2)</f>
        <v>0</v>
      </c>
      <c r="BL163" s="18" t="s">
        <v>232</v>
      </c>
      <c r="BM163" s="216" t="s">
        <v>894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804</v>
      </c>
      <c r="G164" s="219"/>
      <c r="H164" s="223">
        <v>28.5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3" customFormat="1">
      <c r="A165" s="13"/>
      <c r="B165" s="218"/>
      <c r="C165" s="219"/>
      <c r="D165" s="220" t="s">
        <v>234</v>
      </c>
      <c r="E165" s="221" t="s">
        <v>19</v>
      </c>
      <c r="F165" s="222" t="s">
        <v>820</v>
      </c>
      <c r="G165" s="219"/>
      <c r="H165" s="223">
        <v>85.5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234</v>
      </c>
      <c r="AU165" s="229" t="s">
        <v>86</v>
      </c>
      <c r="AV165" s="13" t="s">
        <v>86</v>
      </c>
      <c r="AW165" s="13" t="s">
        <v>37</v>
      </c>
      <c r="AX165" s="13" t="s">
        <v>76</v>
      </c>
      <c r="AY165" s="229" t="s">
        <v>225</v>
      </c>
    </row>
    <row r="166" s="14" customFormat="1">
      <c r="A166" s="14"/>
      <c r="B166" s="230"/>
      <c r="C166" s="231"/>
      <c r="D166" s="220" t="s">
        <v>234</v>
      </c>
      <c r="E166" s="232" t="s">
        <v>19</v>
      </c>
      <c r="F166" s="233" t="s">
        <v>245</v>
      </c>
      <c r="G166" s="231"/>
      <c r="H166" s="234">
        <v>114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234</v>
      </c>
      <c r="AU166" s="240" t="s">
        <v>86</v>
      </c>
      <c r="AV166" s="14" t="s">
        <v>232</v>
      </c>
      <c r="AW166" s="14" t="s">
        <v>37</v>
      </c>
      <c r="AX166" s="14" t="s">
        <v>84</v>
      </c>
      <c r="AY166" s="240" t="s">
        <v>225</v>
      </c>
    </row>
    <row r="167" s="2" customFormat="1" ht="44.25" customHeight="1">
      <c r="A167" s="39"/>
      <c r="B167" s="40"/>
      <c r="C167" s="205" t="s">
        <v>163</v>
      </c>
      <c r="D167" s="205" t="s">
        <v>227</v>
      </c>
      <c r="E167" s="206" t="s">
        <v>895</v>
      </c>
      <c r="F167" s="207" t="s">
        <v>896</v>
      </c>
      <c r="G167" s="208" t="s">
        <v>230</v>
      </c>
      <c r="H167" s="209">
        <v>85.5</v>
      </c>
      <c r="I167" s="210"/>
      <c r="J167" s="211">
        <f>ROUND(I167*H167,2)</f>
        <v>0</v>
      </c>
      <c r="K167" s="207" t="s">
        <v>231</v>
      </c>
      <c r="L167" s="45"/>
      <c r="M167" s="212" t="s">
        <v>19</v>
      </c>
      <c r="N167" s="213" t="s">
        <v>47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232</v>
      </c>
      <c r="AT167" s="216" t="s">
        <v>227</v>
      </c>
      <c r="AU167" s="216" t="s">
        <v>86</v>
      </c>
      <c r="AY167" s="18" t="s">
        <v>225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84</v>
      </c>
      <c r="BK167" s="217">
        <f>ROUND(I167*H167,2)</f>
        <v>0</v>
      </c>
      <c r="BL167" s="18" t="s">
        <v>232</v>
      </c>
      <c r="BM167" s="216" t="s">
        <v>897</v>
      </c>
    </row>
    <row r="168" s="13" customFormat="1">
      <c r="A168" s="13"/>
      <c r="B168" s="218"/>
      <c r="C168" s="219"/>
      <c r="D168" s="220" t="s">
        <v>234</v>
      </c>
      <c r="E168" s="221" t="s">
        <v>19</v>
      </c>
      <c r="F168" s="222" t="s">
        <v>820</v>
      </c>
      <c r="G168" s="219"/>
      <c r="H168" s="223">
        <v>85.5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37</v>
      </c>
      <c r="AX168" s="13" t="s">
        <v>84</v>
      </c>
      <c r="AY168" s="229" t="s">
        <v>225</v>
      </c>
    </row>
    <row r="169" s="2" customFormat="1" ht="44.25" customHeight="1">
      <c r="A169" s="39"/>
      <c r="B169" s="40"/>
      <c r="C169" s="205" t="s">
        <v>166</v>
      </c>
      <c r="D169" s="205" t="s">
        <v>227</v>
      </c>
      <c r="E169" s="206" t="s">
        <v>898</v>
      </c>
      <c r="F169" s="207" t="s">
        <v>899</v>
      </c>
      <c r="G169" s="208" t="s">
        <v>230</v>
      </c>
      <c r="H169" s="209">
        <v>28.5</v>
      </c>
      <c r="I169" s="210"/>
      <c r="J169" s="211">
        <f>ROUND(I169*H169,2)</f>
        <v>0</v>
      </c>
      <c r="K169" s="207" t="s">
        <v>231</v>
      </c>
      <c r="L169" s="45"/>
      <c r="M169" s="212" t="s">
        <v>19</v>
      </c>
      <c r="N169" s="213" t="s">
        <v>47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232</v>
      </c>
      <c r="AT169" s="216" t="s">
        <v>227</v>
      </c>
      <c r="AU169" s="216" t="s">
        <v>86</v>
      </c>
      <c r="AY169" s="18" t="s">
        <v>225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84</v>
      </c>
      <c r="BK169" s="217">
        <f>ROUND(I169*H169,2)</f>
        <v>0</v>
      </c>
      <c r="BL169" s="18" t="s">
        <v>232</v>
      </c>
      <c r="BM169" s="216" t="s">
        <v>900</v>
      </c>
    </row>
    <row r="170" s="13" customFormat="1">
      <c r="A170" s="13"/>
      <c r="B170" s="218"/>
      <c r="C170" s="219"/>
      <c r="D170" s="220" t="s">
        <v>234</v>
      </c>
      <c r="E170" s="221" t="s">
        <v>19</v>
      </c>
      <c r="F170" s="222" t="s">
        <v>804</v>
      </c>
      <c r="G170" s="219"/>
      <c r="H170" s="223">
        <v>28.5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234</v>
      </c>
      <c r="AU170" s="229" t="s">
        <v>86</v>
      </c>
      <c r="AV170" s="13" t="s">
        <v>86</v>
      </c>
      <c r="AW170" s="13" t="s">
        <v>37</v>
      </c>
      <c r="AX170" s="13" t="s">
        <v>84</v>
      </c>
      <c r="AY170" s="229" t="s">
        <v>225</v>
      </c>
    </row>
    <row r="171" s="12" customFormat="1" ht="22.8" customHeight="1">
      <c r="A171" s="12"/>
      <c r="B171" s="189"/>
      <c r="C171" s="190"/>
      <c r="D171" s="191" t="s">
        <v>75</v>
      </c>
      <c r="E171" s="203" t="s">
        <v>369</v>
      </c>
      <c r="F171" s="203" t="s">
        <v>377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SUM(P172:P209)</f>
        <v>0</v>
      </c>
      <c r="Q171" s="197"/>
      <c r="R171" s="198">
        <f>SUM(R172:R209)</f>
        <v>28.806848499999997</v>
      </c>
      <c r="S171" s="197"/>
      <c r="T171" s="199">
        <f>SUM(T172:T209)</f>
        <v>4.6180000000000003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84</v>
      </c>
      <c r="AT171" s="201" t="s">
        <v>75</v>
      </c>
      <c r="AU171" s="201" t="s">
        <v>84</v>
      </c>
      <c r="AY171" s="200" t="s">
        <v>225</v>
      </c>
      <c r="BK171" s="202">
        <f>SUM(BK172:BK209)</f>
        <v>0</v>
      </c>
    </row>
    <row r="172" s="2" customFormat="1" ht="44.25" customHeight="1">
      <c r="A172" s="39"/>
      <c r="B172" s="40"/>
      <c r="C172" s="205" t="s">
        <v>169</v>
      </c>
      <c r="D172" s="205" t="s">
        <v>227</v>
      </c>
      <c r="E172" s="206" t="s">
        <v>901</v>
      </c>
      <c r="F172" s="207" t="s">
        <v>902</v>
      </c>
      <c r="G172" s="208" t="s">
        <v>380</v>
      </c>
      <c r="H172" s="209">
        <v>1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47</v>
      </c>
      <c r="O172" s="85"/>
      <c r="P172" s="214">
        <f>O172*H172</f>
        <v>0</v>
      </c>
      <c r="Q172" s="214">
        <v>6.7000000000000002</v>
      </c>
      <c r="R172" s="214">
        <f>Q172*H172</f>
        <v>6.7000000000000002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232</v>
      </c>
      <c r="AT172" s="216" t="s">
        <v>227</v>
      </c>
      <c r="AU172" s="216" t="s">
        <v>86</v>
      </c>
      <c r="AY172" s="18" t="s">
        <v>225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84</v>
      </c>
      <c r="BK172" s="217">
        <f>ROUND(I172*H172,2)</f>
        <v>0</v>
      </c>
      <c r="BL172" s="18" t="s">
        <v>232</v>
      </c>
      <c r="BM172" s="216" t="s">
        <v>903</v>
      </c>
    </row>
    <row r="173" s="2" customFormat="1">
      <c r="A173" s="39"/>
      <c r="B173" s="40"/>
      <c r="C173" s="41"/>
      <c r="D173" s="220" t="s">
        <v>414</v>
      </c>
      <c r="E173" s="41"/>
      <c r="F173" s="251" t="s">
        <v>904</v>
      </c>
      <c r="G173" s="41"/>
      <c r="H173" s="41"/>
      <c r="I173" s="252"/>
      <c r="J173" s="41"/>
      <c r="K173" s="41"/>
      <c r="L173" s="45"/>
      <c r="M173" s="253"/>
      <c r="N173" s="25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414</v>
      </c>
      <c r="AU173" s="18" t="s">
        <v>86</v>
      </c>
    </row>
    <row r="174" s="2" customFormat="1">
      <c r="A174" s="39"/>
      <c r="B174" s="40"/>
      <c r="C174" s="205" t="s">
        <v>172</v>
      </c>
      <c r="D174" s="205" t="s">
        <v>227</v>
      </c>
      <c r="E174" s="206" t="s">
        <v>905</v>
      </c>
      <c r="F174" s="207" t="s">
        <v>906</v>
      </c>
      <c r="G174" s="208" t="s">
        <v>380</v>
      </c>
      <c r="H174" s="209">
        <v>1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47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3.75</v>
      </c>
      <c r="T174" s="215">
        <f>S174*H174</f>
        <v>3.75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232</v>
      </c>
      <c r="AT174" s="216" t="s">
        <v>227</v>
      </c>
      <c r="AU174" s="216" t="s">
        <v>86</v>
      </c>
      <c r="AY174" s="18" t="s">
        <v>225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84</v>
      </c>
      <c r="BK174" s="217">
        <f>ROUND(I174*H174,2)</f>
        <v>0</v>
      </c>
      <c r="BL174" s="18" t="s">
        <v>232</v>
      </c>
      <c r="BM174" s="216" t="s">
        <v>907</v>
      </c>
    </row>
    <row r="175" s="2" customFormat="1">
      <c r="A175" s="39"/>
      <c r="B175" s="40"/>
      <c r="C175" s="41"/>
      <c r="D175" s="220" t="s">
        <v>414</v>
      </c>
      <c r="E175" s="41"/>
      <c r="F175" s="251" t="s">
        <v>904</v>
      </c>
      <c r="G175" s="41"/>
      <c r="H175" s="41"/>
      <c r="I175" s="252"/>
      <c r="J175" s="41"/>
      <c r="K175" s="41"/>
      <c r="L175" s="45"/>
      <c r="M175" s="253"/>
      <c r="N175" s="25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414</v>
      </c>
      <c r="AU175" s="18" t="s">
        <v>86</v>
      </c>
    </row>
    <row r="176" s="2" customFormat="1">
      <c r="A176" s="39"/>
      <c r="B176" s="40"/>
      <c r="C176" s="205" t="s">
        <v>175</v>
      </c>
      <c r="D176" s="205" t="s">
        <v>227</v>
      </c>
      <c r="E176" s="206" t="s">
        <v>908</v>
      </c>
      <c r="F176" s="207" t="s">
        <v>909</v>
      </c>
      <c r="G176" s="208" t="s">
        <v>559</v>
      </c>
      <c r="H176" s="209">
        <v>72</v>
      </c>
      <c r="I176" s="210"/>
      <c r="J176" s="211">
        <f>ROUND(I176*H176,2)</f>
        <v>0</v>
      </c>
      <c r="K176" s="207" t="s">
        <v>231</v>
      </c>
      <c r="L176" s="45"/>
      <c r="M176" s="212" t="s">
        <v>19</v>
      </c>
      <c r="N176" s="213" t="s">
        <v>47</v>
      </c>
      <c r="O176" s="85"/>
      <c r="P176" s="214">
        <f>O176*H176</f>
        <v>0</v>
      </c>
      <c r="Q176" s="214">
        <v>0.030599999999999999</v>
      </c>
      <c r="R176" s="214">
        <f>Q176*H176</f>
        <v>2.2031999999999998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232</v>
      </c>
      <c r="AT176" s="216" t="s">
        <v>227</v>
      </c>
      <c r="AU176" s="216" t="s">
        <v>86</v>
      </c>
      <c r="AY176" s="18" t="s">
        <v>225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84</v>
      </c>
      <c r="BK176" s="217">
        <f>ROUND(I176*H176,2)</f>
        <v>0</v>
      </c>
      <c r="BL176" s="18" t="s">
        <v>232</v>
      </c>
      <c r="BM176" s="216" t="s">
        <v>910</v>
      </c>
    </row>
    <row r="177" s="2" customFormat="1">
      <c r="A177" s="39"/>
      <c r="B177" s="40"/>
      <c r="C177" s="41"/>
      <c r="D177" s="220" t="s">
        <v>414</v>
      </c>
      <c r="E177" s="41"/>
      <c r="F177" s="251" t="s">
        <v>911</v>
      </c>
      <c r="G177" s="41"/>
      <c r="H177" s="41"/>
      <c r="I177" s="252"/>
      <c r="J177" s="41"/>
      <c r="K177" s="41"/>
      <c r="L177" s="45"/>
      <c r="M177" s="253"/>
      <c r="N177" s="25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414</v>
      </c>
      <c r="AU177" s="18" t="s">
        <v>86</v>
      </c>
    </row>
    <row r="178" s="13" customFormat="1">
      <c r="A178" s="13"/>
      <c r="B178" s="218"/>
      <c r="C178" s="219"/>
      <c r="D178" s="220" t="s">
        <v>234</v>
      </c>
      <c r="E178" s="221" t="s">
        <v>19</v>
      </c>
      <c r="F178" s="222" t="s">
        <v>912</v>
      </c>
      <c r="G178" s="219"/>
      <c r="H178" s="223">
        <v>72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234</v>
      </c>
      <c r="AU178" s="229" t="s">
        <v>86</v>
      </c>
      <c r="AV178" s="13" t="s">
        <v>86</v>
      </c>
      <c r="AW178" s="13" t="s">
        <v>37</v>
      </c>
      <c r="AX178" s="13" t="s">
        <v>84</v>
      </c>
      <c r="AY178" s="229" t="s">
        <v>225</v>
      </c>
    </row>
    <row r="179" s="2" customFormat="1">
      <c r="A179" s="39"/>
      <c r="B179" s="40"/>
      <c r="C179" s="205" t="s">
        <v>178</v>
      </c>
      <c r="D179" s="205" t="s">
        <v>227</v>
      </c>
      <c r="E179" s="206" t="s">
        <v>913</v>
      </c>
      <c r="F179" s="207" t="s">
        <v>914</v>
      </c>
      <c r="G179" s="208" t="s">
        <v>380</v>
      </c>
      <c r="H179" s="209">
        <v>1</v>
      </c>
      <c r="I179" s="210"/>
      <c r="J179" s="211">
        <f>ROUND(I179*H179,2)</f>
        <v>0</v>
      </c>
      <c r="K179" s="207" t="s">
        <v>231</v>
      </c>
      <c r="L179" s="45"/>
      <c r="M179" s="212" t="s">
        <v>19</v>
      </c>
      <c r="N179" s="213" t="s">
        <v>47</v>
      </c>
      <c r="O179" s="85"/>
      <c r="P179" s="214">
        <f>O179*H179</f>
        <v>0</v>
      </c>
      <c r="Q179" s="214">
        <v>2.0000000000000002E-05</v>
      </c>
      <c r="R179" s="214">
        <f>Q179*H179</f>
        <v>2.0000000000000002E-05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232</v>
      </c>
      <c r="AT179" s="216" t="s">
        <v>227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915</v>
      </c>
    </row>
    <row r="180" s="2" customFormat="1" ht="16.5" customHeight="1">
      <c r="A180" s="39"/>
      <c r="B180" s="40"/>
      <c r="C180" s="241" t="s">
        <v>181</v>
      </c>
      <c r="D180" s="241" t="s">
        <v>410</v>
      </c>
      <c r="E180" s="242" t="s">
        <v>494</v>
      </c>
      <c r="F180" s="243" t="s">
        <v>916</v>
      </c>
      <c r="G180" s="244" t="s">
        <v>380</v>
      </c>
      <c r="H180" s="245">
        <v>1</v>
      </c>
      <c r="I180" s="246"/>
      <c r="J180" s="247">
        <f>ROUND(I180*H180,2)</f>
        <v>0</v>
      </c>
      <c r="K180" s="243" t="s">
        <v>19</v>
      </c>
      <c r="L180" s="248"/>
      <c r="M180" s="249" t="s">
        <v>19</v>
      </c>
      <c r="N180" s="250" t="s">
        <v>47</v>
      </c>
      <c r="O180" s="85"/>
      <c r="P180" s="214">
        <f>O180*H180</f>
        <v>0</v>
      </c>
      <c r="Q180" s="214">
        <v>0.0155</v>
      </c>
      <c r="R180" s="214">
        <f>Q180*H180</f>
        <v>0.0155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365</v>
      </c>
      <c r="AT180" s="216" t="s">
        <v>410</v>
      </c>
      <c r="AU180" s="216" t="s">
        <v>86</v>
      </c>
      <c r="AY180" s="18" t="s">
        <v>225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84</v>
      </c>
      <c r="BK180" s="217">
        <f>ROUND(I180*H180,2)</f>
        <v>0</v>
      </c>
      <c r="BL180" s="18" t="s">
        <v>232</v>
      </c>
      <c r="BM180" s="216" t="s">
        <v>917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661</v>
      </c>
      <c r="F181" s="207" t="s">
        <v>662</v>
      </c>
      <c r="G181" s="208" t="s">
        <v>380</v>
      </c>
      <c r="H181" s="209">
        <v>5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3.75475</v>
      </c>
      <c r="R181" s="214">
        <f>Q181*H181</f>
        <v>18.77375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663</v>
      </c>
    </row>
    <row r="182" s="2" customFormat="1" ht="16.5" customHeight="1">
      <c r="A182" s="39"/>
      <c r="B182" s="40"/>
      <c r="C182" s="241" t="s">
        <v>187</v>
      </c>
      <c r="D182" s="241" t="s">
        <v>410</v>
      </c>
      <c r="E182" s="242" t="s">
        <v>471</v>
      </c>
      <c r="F182" s="243" t="s">
        <v>472</v>
      </c>
      <c r="G182" s="244" t="s">
        <v>230</v>
      </c>
      <c r="H182" s="245">
        <v>44.192999999999998</v>
      </c>
      <c r="I182" s="246"/>
      <c r="J182" s="247">
        <f>ROUND(I182*H182,2)</f>
        <v>0</v>
      </c>
      <c r="K182" s="243" t="s">
        <v>19</v>
      </c>
      <c r="L182" s="248"/>
      <c r="M182" s="249" t="s">
        <v>19</v>
      </c>
      <c r="N182" s="250" t="s">
        <v>47</v>
      </c>
      <c r="O182" s="85"/>
      <c r="P182" s="214">
        <f>O182*H182</f>
        <v>0</v>
      </c>
      <c r="Q182" s="214">
        <v>0.024500000000000001</v>
      </c>
      <c r="R182" s="214">
        <f>Q182*H182</f>
        <v>1.0827285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365</v>
      </c>
      <c r="AT182" s="216" t="s">
        <v>410</v>
      </c>
      <c r="AU182" s="216" t="s">
        <v>86</v>
      </c>
      <c r="AY182" s="18" t="s">
        <v>225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84</v>
      </c>
      <c r="BK182" s="217">
        <f>ROUND(I182*H182,2)</f>
        <v>0</v>
      </c>
      <c r="BL182" s="18" t="s">
        <v>232</v>
      </c>
      <c r="BM182" s="216" t="s">
        <v>664</v>
      </c>
    </row>
    <row r="183" s="13" customFormat="1">
      <c r="A183" s="13"/>
      <c r="B183" s="218"/>
      <c r="C183" s="219"/>
      <c r="D183" s="220" t="s">
        <v>234</v>
      </c>
      <c r="E183" s="221" t="s">
        <v>654</v>
      </c>
      <c r="F183" s="222" t="s">
        <v>918</v>
      </c>
      <c r="G183" s="219"/>
      <c r="H183" s="223">
        <v>44.192999999999998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234</v>
      </c>
      <c r="AU183" s="229" t="s">
        <v>86</v>
      </c>
      <c r="AV183" s="13" t="s">
        <v>86</v>
      </c>
      <c r="AW183" s="13" t="s">
        <v>37</v>
      </c>
      <c r="AX183" s="13" t="s">
        <v>84</v>
      </c>
      <c r="AY183" s="229" t="s">
        <v>225</v>
      </c>
    </row>
    <row r="184" s="2" customFormat="1">
      <c r="A184" s="39"/>
      <c r="B184" s="40"/>
      <c r="C184" s="205" t="s">
        <v>595</v>
      </c>
      <c r="D184" s="205" t="s">
        <v>227</v>
      </c>
      <c r="E184" s="206" t="s">
        <v>919</v>
      </c>
      <c r="F184" s="207" t="s">
        <v>920</v>
      </c>
      <c r="G184" s="208" t="s">
        <v>559</v>
      </c>
      <c r="H184" s="209">
        <v>57</v>
      </c>
      <c r="I184" s="210"/>
      <c r="J184" s="211">
        <f>ROUND(I184*H184,2)</f>
        <v>0</v>
      </c>
      <c r="K184" s="207" t="s">
        <v>231</v>
      </c>
      <c r="L184" s="45"/>
      <c r="M184" s="212" t="s">
        <v>19</v>
      </c>
      <c r="N184" s="213" t="s">
        <v>47</v>
      </c>
      <c r="O184" s="85"/>
      <c r="P184" s="214">
        <f>O184*H184</f>
        <v>0</v>
      </c>
      <c r="Q184" s="214">
        <v>0.00014999999999999999</v>
      </c>
      <c r="R184" s="214">
        <f>Q184*H184</f>
        <v>0.0085499999999999986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232</v>
      </c>
      <c r="AT184" s="216" t="s">
        <v>227</v>
      </c>
      <c r="AU184" s="216" t="s">
        <v>86</v>
      </c>
      <c r="AY184" s="18" t="s">
        <v>225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84</v>
      </c>
      <c r="BK184" s="217">
        <f>ROUND(I184*H184,2)</f>
        <v>0</v>
      </c>
      <c r="BL184" s="18" t="s">
        <v>232</v>
      </c>
      <c r="BM184" s="216" t="s">
        <v>921</v>
      </c>
    </row>
    <row r="185" s="13" customFormat="1">
      <c r="A185" s="13"/>
      <c r="B185" s="218"/>
      <c r="C185" s="219"/>
      <c r="D185" s="220" t="s">
        <v>234</v>
      </c>
      <c r="E185" s="221" t="s">
        <v>19</v>
      </c>
      <c r="F185" s="222" t="s">
        <v>922</v>
      </c>
      <c r="G185" s="219"/>
      <c r="H185" s="223">
        <v>57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37</v>
      </c>
      <c r="AX185" s="13" t="s">
        <v>84</v>
      </c>
      <c r="AY185" s="229" t="s">
        <v>225</v>
      </c>
    </row>
    <row r="186" s="2" customFormat="1">
      <c r="A186" s="39"/>
      <c r="B186" s="40"/>
      <c r="C186" s="205" t="s">
        <v>607</v>
      </c>
      <c r="D186" s="205" t="s">
        <v>227</v>
      </c>
      <c r="E186" s="206" t="s">
        <v>923</v>
      </c>
      <c r="F186" s="207" t="s">
        <v>924</v>
      </c>
      <c r="G186" s="208" t="s">
        <v>559</v>
      </c>
      <c r="H186" s="209">
        <v>57</v>
      </c>
      <c r="I186" s="210"/>
      <c r="J186" s="211">
        <f>ROUND(I186*H186,2)</f>
        <v>0</v>
      </c>
      <c r="K186" s="207" t="s">
        <v>231</v>
      </c>
      <c r="L186" s="45"/>
      <c r="M186" s="212" t="s">
        <v>19</v>
      </c>
      <c r="N186" s="213" t="s">
        <v>47</v>
      </c>
      <c r="O186" s="85"/>
      <c r="P186" s="214">
        <f>O186*H186</f>
        <v>0</v>
      </c>
      <c r="Q186" s="214">
        <v>0.00020000000000000001</v>
      </c>
      <c r="R186" s="214">
        <f>Q186*H186</f>
        <v>0.0114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232</v>
      </c>
      <c r="AT186" s="216" t="s">
        <v>227</v>
      </c>
      <c r="AU186" s="216" t="s">
        <v>86</v>
      </c>
      <c r="AY186" s="18" t="s">
        <v>225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84</v>
      </c>
      <c r="BK186" s="217">
        <f>ROUND(I186*H186,2)</f>
        <v>0</v>
      </c>
      <c r="BL186" s="18" t="s">
        <v>232</v>
      </c>
      <c r="BM186" s="216" t="s">
        <v>925</v>
      </c>
    </row>
    <row r="187" s="13" customFormat="1">
      <c r="A187" s="13"/>
      <c r="B187" s="218"/>
      <c r="C187" s="219"/>
      <c r="D187" s="220" t="s">
        <v>234</v>
      </c>
      <c r="E187" s="221" t="s">
        <v>19</v>
      </c>
      <c r="F187" s="222" t="s">
        <v>922</v>
      </c>
      <c r="G187" s="219"/>
      <c r="H187" s="223">
        <v>57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234</v>
      </c>
      <c r="AU187" s="229" t="s">
        <v>86</v>
      </c>
      <c r="AV187" s="13" t="s">
        <v>86</v>
      </c>
      <c r="AW187" s="13" t="s">
        <v>37</v>
      </c>
      <c r="AX187" s="13" t="s">
        <v>84</v>
      </c>
      <c r="AY187" s="229" t="s">
        <v>225</v>
      </c>
    </row>
    <row r="188" s="2" customFormat="1">
      <c r="A188" s="39"/>
      <c r="B188" s="40"/>
      <c r="C188" s="205" t="s">
        <v>624</v>
      </c>
      <c r="D188" s="205" t="s">
        <v>227</v>
      </c>
      <c r="E188" s="206" t="s">
        <v>926</v>
      </c>
      <c r="F188" s="207" t="s">
        <v>927</v>
      </c>
      <c r="G188" s="208" t="s">
        <v>559</v>
      </c>
      <c r="H188" s="209">
        <v>57</v>
      </c>
      <c r="I188" s="210"/>
      <c r="J188" s="211">
        <f>ROUND(I188*H188,2)</f>
        <v>0</v>
      </c>
      <c r="K188" s="207" t="s">
        <v>231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232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232</v>
      </c>
      <c r="BM188" s="216" t="s">
        <v>928</v>
      </c>
    </row>
    <row r="189" s="13" customFormat="1">
      <c r="A189" s="13"/>
      <c r="B189" s="218"/>
      <c r="C189" s="219"/>
      <c r="D189" s="220" t="s">
        <v>234</v>
      </c>
      <c r="E189" s="221" t="s">
        <v>19</v>
      </c>
      <c r="F189" s="222" t="s">
        <v>922</v>
      </c>
      <c r="G189" s="219"/>
      <c r="H189" s="223">
        <v>57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234</v>
      </c>
      <c r="AU189" s="229" t="s">
        <v>86</v>
      </c>
      <c r="AV189" s="13" t="s">
        <v>86</v>
      </c>
      <c r="AW189" s="13" t="s">
        <v>37</v>
      </c>
      <c r="AX189" s="13" t="s">
        <v>84</v>
      </c>
      <c r="AY189" s="229" t="s">
        <v>225</v>
      </c>
    </row>
    <row r="190" s="2" customFormat="1">
      <c r="A190" s="39"/>
      <c r="B190" s="40"/>
      <c r="C190" s="205" t="s">
        <v>630</v>
      </c>
      <c r="D190" s="205" t="s">
        <v>227</v>
      </c>
      <c r="E190" s="206" t="s">
        <v>929</v>
      </c>
      <c r="F190" s="207" t="s">
        <v>930</v>
      </c>
      <c r="G190" s="208" t="s">
        <v>559</v>
      </c>
      <c r="H190" s="209">
        <v>46.5</v>
      </c>
      <c r="I190" s="210"/>
      <c r="J190" s="211">
        <f>ROUND(I190*H190,2)</f>
        <v>0</v>
      </c>
      <c r="K190" s="207" t="s">
        <v>231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232</v>
      </c>
      <c r="AT190" s="216" t="s">
        <v>227</v>
      </c>
      <c r="AU190" s="216" t="s">
        <v>86</v>
      </c>
      <c r="AY190" s="18" t="s">
        <v>225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232</v>
      </c>
      <c r="BM190" s="216" t="s">
        <v>931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932</v>
      </c>
      <c r="G191" s="219"/>
      <c r="H191" s="223">
        <v>46.5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84</v>
      </c>
      <c r="AY191" s="229" t="s">
        <v>225</v>
      </c>
    </row>
    <row r="192" s="2" customFormat="1" ht="55.5" customHeight="1">
      <c r="A192" s="39"/>
      <c r="B192" s="40"/>
      <c r="C192" s="205" t="s">
        <v>634</v>
      </c>
      <c r="D192" s="205" t="s">
        <v>227</v>
      </c>
      <c r="E192" s="206" t="s">
        <v>933</v>
      </c>
      <c r="F192" s="207" t="s">
        <v>934</v>
      </c>
      <c r="G192" s="208" t="s">
        <v>559</v>
      </c>
      <c r="H192" s="209">
        <v>46.5</v>
      </c>
      <c r="I192" s="210"/>
      <c r="J192" s="211">
        <f>ROUND(I192*H192,2)</f>
        <v>0</v>
      </c>
      <c r="K192" s="207" t="s">
        <v>231</v>
      </c>
      <c r="L192" s="45"/>
      <c r="M192" s="212" t="s">
        <v>19</v>
      </c>
      <c r="N192" s="213" t="s">
        <v>47</v>
      </c>
      <c r="O192" s="85"/>
      <c r="P192" s="214">
        <f>O192*H192</f>
        <v>0</v>
      </c>
      <c r="Q192" s="214">
        <v>9.0000000000000006E-05</v>
      </c>
      <c r="R192" s="214">
        <f>Q192*H192</f>
        <v>0.0041850000000000004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232</v>
      </c>
      <c r="AT192" s="216" t="s">
        <v>227</v>
      </c>
      <c r="AU192" s="216" t="s">
        <v>86</v>
      </c>
      <c r="AY192" s="18" t="s">
        <v>225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232</v>
      </c>
      <c r="BM192" s="216" t="s">
        <v>935</v>
      </c>
    </row>
    <row r="193" s="13" customFormat="1">
      <c r="A193" s="13"/>
      <c r="B193" s="218"/>
      <c r="C193" s="219"/>
      <c r="D193" s="220" t="s">
        <v>234</v>
      </c>
      <c r="E193" s="221" t="s">
        <v>19</v>
      </c>
      <c r="F193" s="222" t="s">
        <v>932</v>
      </c>
      <c r="G193" s="219"/>
      <c r="H193" s="223">
        <v>46.5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234</v>
      </c>
      <c r="AU193" s="229" t="s">
        <v>86</v>
      </c>
      <c r="AV193" s="13" t="s">
        <v>86</v>
      </c>
      <c r="AW193" s="13" t="s">
        <v>37</v>
      </c>
      <c r="AX193" s="13" t="s">
        <v>84</v>
      </c>
      <c r="AY193" s="229" t="s">
        <v>225</v>
      </c>
    </row>
    <row r="194" s="2" customFormat="1">
      <c r="A194" s="39"/>
      <c r="B194" s="40"/>
      <c r="C194" s="205" t="s">
        <v>640</v>
      </c>
      <c r="D194" s="205" t="s">
        <v>227</v>
      </c>
      <c r="E194" s="206" t="s">
        <v>571</v>
      </c>
      <c r="F194" s="207" t="s">
        <v>572</v>
      </c>
      <c r="G194" s="208" t="s">
        <v>559</v>
      </c>
      <c r="H194" s="209">
        <v>81</v>
      </c>
      <c r="I194" s="210"/>
      <c r="J194" s="211">
        <f>ROUND(I194*H194,2)</f>
        <v>0</v>
      </c>
      <c r="K194" s="207" t="s">
        <v>231</v>
      </c>
      <c r="L194" s="45"/>
      <c r="M194" s="212" t="s">
        <v>19</v>
      </c>
      <c r="N194" s="213" t="s">
        <v>47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232</v>
      </c>
      <c r="AT194" s="216" t="s">
        <v>227</v>
      </c>
      <c r="AU194" s="216" t="s">
        <v>86</v>
      </c>
      <c r="AY194" s="18" t="s">
        <v>225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84</v>
      </c>
      <c r="BK194" s="217">
        <f>ROUND(I194*H194,2)</f>
        <v>0</v>
      </c>
      <c r="BL194" s="18" t="s">
        <v>232</v>
      </c>
      <c r="BM194" s="216" t="s">
        <v>936</v>
      </c>
    </row>
    <row r="195" s="13" customFormat="1">
      <c r="A195" s="13"/>
      <c r="B195" s="218"/>
      <c r="C195" s="219"/>
      <c r="D195" s="220" t="s">
        <v>234</v>
      </c>
      <c r="E195" s="221" t="s">
        <v>19</v>
      </c>
      <c r="F195" s="222" t="s">
        <v>932</v>
      </c>
      <c r="G195" s="219"/>
      <c r="H195" s="223">
        <v>46.5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234</v>
      </c>
      <c r="AU195" s="229" t="s">
        <v>86</v>
      </c>
      <c r="AV195" s="13" t="s">
        <v>86</v>
      </c>
      <c r="AW195" s="13" t="s">
        <v>37</v>
      </c>
      <c r="AX195" s="13" t="s">
        <v>76</v>
      </c>
      <c r="AY195" s="229" t="s">
        <v>225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937</v>
      </c>
      <c r="G196" s="219"/>
      <c r="H196" s="223">
        <v>34.5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76</v>
      </c>
      <c r="AY196" s="229" t="s">
        <v>225</v>
      </c>
    </row>
    <row r="197" s="14" customFormat="1">
      <c r="A197" s="14"/>
      <c r="B197" s="230"/>
      <c r="C197" s="231"/>
      <c r="D197" s="220" t="s">
        <v>234</v>
      </c>
      <c r="E197" s="232" t="s">
        <v>19</v>
      </c>
      <c r="F197" s="233" t="s">
        <v>245</v>
      </c>
      <c r="G197" s="231"/>
      <c r="H197" s="234">
        <v>81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234</v>
      </c>
      <c r="AU197" s="240" t="s">
        <v>86</v>
      </c>
      <c r="AV197" s="14" t="s">
        <v>232</v>
      </c>
      <c r="AW197" s="14" t="s">
        <v>37</v>
      </c>
      <c r="AX197" s="14" t="s">
        <v>84</v>
      </c>
      <c r="AY197" s="240" t="s">
        <v>225</v>
      </c>
    </row>
    <row r="198" s="2" customFormat="1">
      <c r="A198" s="39"/>
      <c r="B198" s="40"/>
      <c r="C198" s="205" t="s">
        <v>644</v>
      </c>
      <c r="D198" s="205" t="s">
        <v>227</v>
      </c>
      <c r="E198" s="206" t="s">
        <v>938</v>
      </c>
      <c r="F198" s="207" t="s">
        <v>939</v>
      </c>
      <c r="G198" s="208" t="s">
        <v>559</v>
      </c>
      <c r="H198" s="209">
        <v>34.5</v>
      </c>
      <c r="I198" s="210"/>
      <c r="J198" s="211">
        <f>ROUND(I198*H198,2)</f>
        <v>0</v>
      </c>
      <c r="K198" s="207" t="s">
        <v>231</v>
      </c>
      <c r="L198" s="45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232</v>
      </c>
      <c r="AT198" s="216" t="s">
        <v>227</v>
      </c>
      <c r="AU198" s="216" t="s">
        <v>86</v>
      </c>
      <c r="AY198" s="18" t="s">
        <v>225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232</v>
      </c>
      <c r="BM198" s="216" t="s">
        <v>940</v>
      </c>
    </row>
    <row r="199" s="13" customFormat="1">
      <c r="A199" s="13"/>
      <c r="B199" s="218"/>
      <c r="C199" s="219"/>
      <c r="D199" s="220" t="s">
        <v>234</v>
      </c>
      <c r="E199" s="221" t="s">
        <v>19</v>
      </c>
      <c r="F199" s="222" t="s">
        <v>937</v>
      </c>
      <c r="G199" s="219"/>
      <c r="H199" s="223">
        <v>34.5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234</v>
      </c>
      <c r="AU199" s="229" t="s">
        <v>86</v>
      </c>
      <c r="AV199" s="13" t="s">
        <v>86</v>
      </c>
      <c r="AW199" s="13" t="s">
        <v>37</v>
      </c>
      <c r="AX199" s="13" t="s">
        <v>84</v>
      </c>
      <c r="AY199" s="229" t="s">
        <v>225</v>
      </c>
    </row>
    <row r="200" s="2" customFormat="1">
      <c r="A200" s="39"/>
      <c r="B200" s="40"/>
      <c r="C200" s="205" t="s">
        <v>650</v>
      </c>
      <c r="D200" s="205" t="s">
        <v>227</v>
      </c>
      <c r="E200" s="206" t="s">
        <v>941</v>
      </c>
      <c r="F200" s="207" t="s">
        <v>942</v>
      </c>
      <c r="G200" s="208" t="s">
        <v>559</v>
      </c>
      <c r="H200" s="209">
        <v>34.5</v>
      </c>
      <c r="I200" s="210"/>
      <c r="J200" s="211">
        <f>ROUND(I200*H200,2)</f>
        <v>0</v>
      </c>
      <c r="K200" s="207" t="s">
        <v>231</v>
      </c>
      <c r="L200" s="45"/>
      <c r="M200" s="212" t="s">
        <v>19</v>
      </c>
      <c r="N200" s="213" t="s">
        <v>47</v>
      </c>
      <c r="O200" s="85"/>
      <c r="P200" s="214">
        <f>O200*H200</f>
        <v>0</v>
      </c>
      <c r="Q200" s="214">
        <v>3.0000000000000001E-05</v>
      </c>
      <c r="R200" s="214">
        <f>Q200*H200</f>
        <v>0.0010350000000000001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232</v>
      </c>
      <c r="AT200" s="216" t="s">
        <v>227</v>
      </c>
      <c r="AU200" s="216" t="s">
        <v>86</v>
      </c>
      <c r="AY200" s="18" t="s">
        <v>225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84</v>
      </c>
      <c r="BK200" s="217">
        <f>ROUND(I200*H200,2)</f>
        <v>0</v>
      </c>
      <c r="BL200" s="18" t="s">
        <v>232</v>
      </c>
      <c r="BM200" s="216" t="s">
        <v>943</v>
      </c>
    </row>
    <row r="201" s="13" customFormat="1">
      <c r="A201" s="13"/>
      <c r="B201" s="218"/>
      <c r="C201" s="219"/>
      <c r="D201" s="220" t="s">
        <v>234</v>
      </c>
      <c r="E201" s="221" t="s">
        <v>19</v>
      </c>
      <c r="F201" s="222" t="s">
        <v>937</v>
      </c>
      <c r="G201" s="219"/>
      <c r="H201" s="223">
        <v>34.5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234</v>
      </c>
      <c r="AU201" s="229" t="s">
        <v>86</v>
      </c>
      <c r="AV201" s="13" t="s">
        <v>86</v>
      </c>
      <c r="AW201" s="13" t="s">
        <v>37</v>
      </c>
      <c r="AX201" s="13" t="s">
        <v>84</v>
      </c>
      <c r="AY201" s="229" t="s">
        <v>225</v>
      </c>
    </row>
    <row r="202" s="2" customFormat="1">
      <c r="A202" s="39"/>
      <c r="B202" s="40"/>
      <c r="C202" s="205" t="s">
        <v>944</v>
      </c>
      <c r="D202" s="205" t="s">
        <v>227</v>
      </c>
      <c r="E202" s="206" t="s">
        <v>574</v>
      </c>
      <c r="F202" s="207" t="s">
        <v>575</v>
      </c>
      <c r="G202" s="208" t="s">
        <v>576</v>
      </c>
      <c r="H202" s="209">
        <v>4</v>
      </c>
      <c r="I202" s="210"/>
      <c r="J202" s="211">
        <f>ROUND(I202*H202,2)</f>
        <v>0</v>
      </c>
      <c r="K202" s="207" t="s">
        <v>231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232</v>
      </c>
      <c r="AT202" s="216" t="s">
        <v>227</v>
      </c>
      <c r="AU202" s="216" t="s">
        <v>86</v>
      </c>
      <c r="AY202" s="18" t="s">
        <v>225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232</v>
      </c>
      <c r="BM202" s="216" t="s">
        <v>945</v>
      </c>
    </row>
    <row r="203" s="2" customFormat="1" ht="78" customHeight="1">
      <c r="A203" s="39"/>
      <c r="B203" s="40"/>
      <c r="C203" s="205" t="s">
        <v>946</v>
      </c>
      <c r="D203" s="205" t="s">
        <v>227</v>
      </c>
      <c r="E203" s="206" t="s">
        <v>947</v>
      </c>
      <c r="F203" s="207" t="s">
        <v>948</v>
      </c>
      <c r="G203" s="208" t="s">
        <v>559</v>
      </c>
      <c r="H203" s="209">
        <v>72</v>
      </c>
      <c r="I203" s="210"/>
      <c r="J203" s="211">
        <f>ROUND(I203*H203,2)</f>
        <v>0</v>
      </c>
      <c r="K203" s="207" t="s">
        <v>231</v>
      </c>
      <c r="L203" s="45"/>
      <c r="M203" s="212" t="s">
        <v>19</v>
      </c>
      <c r="N203" s="213" t="s">
        <v>47</v>
      </c>
      <c r="O203" s="85"/>
      <c r="P203" s="214">
        <f>O203*H203</f>
        <v>0</v>
      </c>
      <c r="Q203" s="214">
        <v>9.0000000000000006E-05</v>
      </c>
      <c r="R203" s="214">
        <f>Q203*H203</f>
        <v>0.0064800000000000005</v>
      </c>
      <c r="S203" s="214">
        <v>0.012</v>
      </c>
      <c r="T203" s="215">
        <f>S203*H203</f>
        <v>0.86399999999999999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232</v>
      </c>
      <c r="AT203" s="216" t="s">
        <v>227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949</v>
      </c>
    </row>
    <row r="204" s="2" customFormat="1">
      <c r="A204" s="39"/>
      <c r="B204" s="40"/>
      <c r="C204" s="41"/>
      <c r="D204" s="220" t="s">
        <v>414</v>
      </c>
      <c r="E204" s="41"/>
      <c r="F204" s="251" t="s">
        <v>950</v>
      </c>
      <c r="G204" s="41"/>
      <c r="H204" s="41"/>
      <c r="I204" s="252"/>
      <c r="J204" s="41"/>
      <c r="K204" s="41"/>
      <c r="L204" s="45"/>
      <c r="M204" s="253"/>
      <c r="N204" s="254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414</v>
      </c>
      <c r="AU204" s="18" t="s">
        <v>86</v>
      </c>
    </row>
    <row r="205" s="13" customFormat="1">
      <c r="A205" s="13"/>
      <c r="B205" s="218"/>
      <c r="C205" s="219"/>
      <c r="D205" s="220" t="s">
        <v>234</v>
      </c>
      <c r="E205" s="221" t="s">
        <v>783</v>
      </c>
      <c r="F205" s="222" t="s">
        <v>951</v>
      </c>
      <c r="G205" s="219"/>
      <c r="H205" s="223">
        <v>72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234</v>
      </c>
      <c r="AU205" s="229" t="s">
        <v>86</v>
      </c>
      <c r="AV205" s="13" t="s">
        <v>86</v>
      </c>
      <c r="AW205" s="13" t="s">
        <v>37</v>
      </c>
      <c r="AX205" s="13" t="s">
        <v>84</v>
      </c>
      <c r="AY205" s="229" t="s">
        <v>225</v>
      </c>
    </row>
    <row r="206" s="2" customFormat="1" ht="55.5" customHeight="1">
      <c r="A206" s="39"/>
      <c r="B206" s="40"/>
      <c r="C206" s="205" t="s">
        <v>952</v>
      </c>
      <c r="D206" s="205" t="s">
        <v>227</v>
      </c>
      <c r="E206" s="206" t="s">
        <v>596</v>
      </c>
      <c r="F206" s="207" t="s">
        <v>597</v>
      </c>
      <c r="G206" s="208" t="s">
        <v>380</v>
      </c>
      <c r="H206" s="209">
        <v>1</v>
      </c>
      <c r="I206" s="210"/>
      <c r="J206" s="211">
        <f>ROUND(I206*H206,2)</f>
        <v>0</v>
      </c>
      <c r="K206" s="207" t="s">
        <v>231</v>
      </c>
      <c r="L206" s="45"/>
      <c r="M206" s="212" t="s">
        <v>19</v>
      </c>
      <c r="N206" s="213" t="s">
        <v>47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0.0040000000000000001</v>
      </c>
      <c r="T206" s="215">
        <f>S206*H206</f>
        <v>0.0040000000000000001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232</v>
      </c>
      <c r="AT206" s="216" t="s">
        <v>227</v>
      </c>
      <c r="AU206" s="216" t="s">
        <v>86</v>
      </c>
      <c r="AY206" s="18" t="s">
        <v>225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232</v>
      </c>
      <c r="BM206" s="216" t="s">
        <v>953</v>
      </c>
    </row>
    <row r="207" s="2" customFormat="1" ht="55.5" customHeight="1">
      <c r="A207" s="39"/>
      <c r="B207" s="40"/>
      <c r="C207" s="205" t="s">
        <v>954</v>
      </c>
      <c r="D207" s="205" t="s">
        <v>227</v>
      </c>
      <c r="E207" s="206" t="s">
        <v>608</v>
      </c>
      <c r="F207" s="207" t="s">
        <v>667</v>
      </c>
      <c r="G207" s="208" t="s">
        <v>230</v>
      </c>
      <c r="H207" s="209">
        <v>44.192999999999998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955</v>
      </c>
    </row>
    <row r="208" s="2" customFormat="1">
      <c r="A208" s="39"/>
      <c r="B208" s="40"/>
      <c r="C208" s="41"/>
      <c r="D208" s="220" t="s">
        <v>414</v>
      </c>
      <c r="E208" s="41"/>
      <c r="F208" s="251" t="s">
        <v>669</v>
      </c>
      <c r="G208" s="41"/>
      <c r="H208" s="41"/>
      <c r="I208" s="252"/>
      <c r="J208" s="41"/>
      <c r="K208" s="41"/>
      <c r="L208" s="45"/>
      <c r="M208" s="253"/>
      <c r="N208" s="25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414</v>
      </c>
      <c r="AU208" s="18" t="s">
        <v>86</v>
      </c>
    </row>
    <row r="209" s="13" customFormat="1">
      <c r="A209" s="13"/>
      <c r="B209" s="218"/>
      <c r="C209" s="219"/>
      <c r="D209" s="220" t="s">
        <v>234</v>
      </c>
      <c r="E209" s="221" t="s">
        <v>19</v>
      </c>
      <c r="F209" s="222" t="s">
        <v>670</v>
      </c>
      <c r="G209" s="219"/>
      <c r="H209" s="223">
        <v>44.192999999999998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234</v>
      </c>
      <c r="AU209" s="229" t="s">
        <v>86</v>
      </c>
      <c r="AV209" s="13" t="s">
        <v>86</v>
      </c>
      <c r="AW209" s="13" t="s">
        <v>37</v>
      </c>
      <c r="AX209" s="13" t="s">
        <v>84</v>
      </c>
      <c r="AY209" s="229" t="s">
        <v>225</v>
      </c>
    </row>
    <row r="210" s="12" customFormat="1" ht="22.8" customHeight="1">
      <c r="A210" s="12"/>
      <c r="B210" s="189"/>
      <c r="C210" s="190"/>
      <c r="D210" s="191" t="s">
        <v>75</v>
      </c>
      <c r="E210" s="203" t="s">
        <v>628</v>
      </c>
      <c r="F210" s="203" t="s">
        <v>629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SUM(P211:P217)</f>
        <v>0</v>
      </c>
      <c r="Q210" s="197"/>
      <c r="R210" s="198">
        <f>SUM(R211:R217)</f>
        <v>0</v>
      </c>
      <c r="S210" s="197"/>
      <c r="T210" s="199">
        <f>SUM(T211:T217)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84</v>
      </c>
      <c r="AT210" s="201" t="s">
        <v>75</v>
      </c>
      <c r="AU210" s="201" t="s">
        <v>84</v>
      </c>
      <c r="AY210" s="200" t="s">
        <v>225</v>
      </c>
      <c r="BK210" s="202">
        <f>SUM(BK211:BK217)</f>
        <v>0</v>
      </c>
    </row>
    <row r="211" s="2" customFormat="1">
      <c r="A211" s="39"/>
      <c r="B211" s="40"/>
      <c r="C211" s="205" t="s">
        <v>956</v>
      </c>
      <c r="D211" s="205" t="s">
        <v>227</v>
      </c>
      <c r="E211" s="206" t="s">
        <v>631</v>
      </c>
      <c r="F211" s="207" t="s">
        <v>632</v>
      </c>
      <c r="G211" s="208" t="s">
        <v>361</v>
      </c>
      <c r="H211" s="209">
        <v>63.299999999999997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671</v>
      </c>
    </row>
    <row r="212" s="2" customFormat="1">
      <c r="A212" s="39"/>
      <c r="B212" s="40"/>
      <c r="C212" s="205" t="s">
        <v>957</v>
      </c>
      <c r="D212" s="205" t="s">
        <v>227</v>
      </c>
      <c r="E212" s="206" t="s">
        <v>635</v>
      </c>
      <c r="F212" s="207" t="s">
        <v>636</v>
      </c>
      <c r="G212" s="208" t="s">
        <v>361</v>
      </c>
      <c r="H212" s="209">
        <v>633</v>
      </c>
      <c r="I212" s="210"/>
      <c r="J212" s="211">
        <f>ROUND(I212*H212,2)</f>
        <v>0</v>
      </c>
      <c r="K212" s="207" t="s">
        <v>231</v>
      </c>
      <c r="L212" s="45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232</v>
      </c>
      <c r="AT212" s="216" t="s">
        <v>227</v>
      </c>
      <c r="AU212" s="216" t="s">
        <v>86</v>
      </c>
      <c r="AY212" s="18" t="s">
        <v>225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232</v>
      </c>
      <c r="BM212" s="216" t="s">
        <v>672</v>
      </c>
    </row>
    <row r="213" s="13" customFormat="1">
      <c r="A213" s="13"/>
      <c r="B213" s="218"/>
      <c r="C213" s="219"/>
      <c r="D213" s="220" t="s">
        <v>234</v>
      </c>
      <c r="E213" s="219"/>
      <c r="F213" s="222" t="s">
        <v>958</v>
      </c>
      <c r="G213" s="219"/>
      <c r="H213" s="223">
        <v>633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4</v>
      </c>
      <c r="AX213" s="13" t="s">
        <v>84</v>
      </c>
      <c r="AY213" s="229" t="s">
        <v>225</v>
      </c>
    </row>
    <row r="214" s="2" customFormat="1" ht="44.25" customHeight="1">
      <c r="A214" s="39"/>
      <c r="B214" s="40"/>
      <c r="C214" s="205" t="s">
        <v>959</v>
      </c>
      <c r="D214" s="205" t="s">
        <v>227</v>
      </c>
      <c r="E214" s="206" t="s">
        <v>641</v>
      </c>
      <c r="F214" s="207" t="s">
        <v>642</v>
      </c>
      <c r="G214" s="208" t="s">
        <v>361</v>
      </c>
      <c r="H214" s="209">
        <v>10.127000000000001</v>
      </c>
      <c r="I214" s="210"/>
      <c r="J214" s="211">
        <f>ROUND(I214*H214,2)</f>
        <v>0</v>
      </c>
      <c r="K214" s="207" t="s">
        <v>231</v>
      </c>
      <c r="L214" s="45"/>
      <c r="M214" s="212" t="s">
        <v>19</v>
      </c>
      <c r="N214" s="213" t="s">
        <v>47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232</v>
      </c>
      <c r="AT214" s="216" t="s">
        <v>227</v>
      </c>
      <c r="AU214" s="216" t="s">
        <v>86</v>
      </c>
      <c r="AY214" s="18" t="s">
        <v>225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84</v>
      </c>
      <c r="BK214" s="217">
        <f>ROUND(I214*H214,2)</f>
        <v>0</v>
      </c>
      <c r="BL214" s="18" t="s">
        <v>232</v>
      </c>
      <c r="BM214" s="216" t="s">
        <v>960</v>
      </c>
    </row>
    <row r="215" s="2" customFormat="1" ht="44.25" customHeight="1">
      <c r="A215" s="39"/>
      <c r="B215" s="40"/>
      <c r="C215" s="205" t="s">
        <v>961</v>
      </c>
      <c r="D215" s="205" t="s">
        <v>227</v>
      </c>
      <c r="E215" s="206" t="s">
        <v>962</v>
      </c>
      <c r="F215" s="207" t="s">
        <v>963</v>
      </c>
      <c r="G215" s="208" t="s">
        <v>361</v>
      </c>
      <c r="H215" s="209">
        <v>19.199999999999999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964</v>
      </c>
    </row>
    <row r="216" s="2" customFormat="1" ht="44.25" customHeight="1">
      <c r="A216" s="39"/>
      <c r="B216" s="40"/>
      <c r="C216" s="205" t="s">
        <v>965</v>
      </c>
      <c r="D216" s="205" t="s">
        <v>227</v>
      </c>
      <c r="E216" s="206" t="s">
        <v>645</v>
      </c>
      <c r="F216" s="207" t="s">
        <v>646</v>
      </c>
      <c r="G216" s="208" t="s">
        <v>361</v>
      </c>
      <c r="H216" s="209">
        <v>16.928999999999998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966</v>
      </c>
    </row>
    <row r="217" s="2" customFormat="1" ht="44.25" customHeight="1">
      <c r="A217" s="39"/>
      <c r="B217" s="40"/>
      <c r="C217" s="205" t="s">
        <v>967</v>
      </c>
      <c r="D217" s="205" t="s">
        <v>227</v>
      </c>
      <c r="E217" s="206" t="s">
        <v>968</v>
      </c>
      <c r="F217" s="207" t="s">
        <v>841</v>
      </c>
      <c r="G217" s="208" t="s">
        <v>361</v>
      </c>
      <c r="H217" s="209">
        <v>12.539999999999999</v>
      </c>
      <c r="I217" s="210"/>
      <c r="J217" s="211">
        <f>ROUND(I217*H217,2)</f>
        <v>0</v>
      </c>
      <c r="K217" s="207" t="s">
        <v>231</v>
      </c>
      <c r="L217" s="45"/>
      <c r="M217" s="212" t="s">
        <v>19</v>
      </c>
      <c r="N217" s="213" t="s">
        <v>47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232</v>
      </c>
      <c r="AT217" s="216" t="s">
        <v>227</v>
      </c>
      <c r="AU217" s="216" t="s">
        <v>86</v>
      </c>
      <c r="AY217" s="18" t="s">
        <v>225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84</v>
      </c>
      <c r="BK217" s="217">
        <f>ROUND(I217*H217,2)</f>
        <v>0</v>
      </c>
      <c r="BL217" s="18" t="s">
        <v>232</v>
      </c>
      <c r="BM217" s="216" t="s">
        <v>969</v>
      </c>
    </row>
    <row r="218" s="12" customFormat="1" ht="22.8" customHeight="1">
      <c r="A218" s="12"/>
      <c r="B218" s="189"/>
      <c r="C218" s="190"/>
      <c r="D218" s="191" t="s">
        <v>75</v>
      </c>
      <c r="E218" s="203" t="s">
        <v>648</v>
      </c>
      <c r="F218" s="203" t="s">
        <v>649</v>
      </c>
      <c r="G218" s="190"/>
      <c r="H218" s="190"/>
      <c r="I218" s="193"/>
      <c r="J218" s="204">
        <f>BK218</f>
        <v>0</v>
      </c>
      <c r="K218" s="190"/>
      <c r="L218" s="195"/>
      <c r="M218" s="196"/>
      <c r="N218" s="197"/>
      <c r="O218" s="197"/>
      <c r="P218" s="198">
        <f>P219</f>
        <v>0</v>
      </c>
      <c r="Q218" s="197"/>
      <c r="R218" s="198">
        <f>R219</f>
        <v>0</v>
      </c>
      <c r="S218" s="197"/>
      <c r="T218" s="199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0" t="s">
        <v>84</v>
      </c>
      <c r="AT218" s="201" t="s">
        <v>75</v>
      </c>
      <c r="AU218" s="201" t="s">
        <v>84</v>
      </c>
      <c r="AY218" s="200" t="s">
        <v>225</v>
      </c>
      <c r="BK218" s="202">
        <f>BK219</f>
        <v>0</v>
      </c>
    </row>
    <row r="219" s="2" customFormat="1" ht="44.25" customHeight="1">
      <c r="A219" s="39"/>
      <c r="B219" s="40"/>
      <c r="C219" s="205" t="s">
        <v>970</v>
      </c>
      <c r="D219" s="205" t="s">
        <v>227</v>
      </c>
      <c r="E219" s="206" t="s">
        <v>674</v>
      </c>
      <c r="F219" s="207" t="s">
        <v>675</v>
      </c>
      <c r="G219" s="208" t="s">
        <v>361</v>
      </c>
      <c r="H219" s="209">
        <v>79.823999999999998</v>
      </c>
      <c r="I219" s="210"/>
      <c r="J219" s="211">
        <f>ROUND(I219*H219,2)</f>
        <v>0</v>
      </c>
      <c r="K219" s="207" t="s">
        <v>231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232</v>
      </c>
      <c r="AT219" s="216" t="s">
        <v>227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232</v>
      </c>
      <c r="BM219" s="216" t="s">
        <v>971</v>
      </c>
    </row>
    <row r="220" s="12" customFormat="1" ht="25.92" customHeight="1">
      <c r="A220" s="12"/>
      <c r="B220" s="189"/>
      <c r="C220" s="190"/>
      <c r="D220" s="191" t="s">
        <v>75</v>
      </c>
      <c r="E220" s="192" t="s">
        <v>677</v>
      </c>
      <c r="F220" s="192" t="s">
        <v>678</v>
      </c>
      <c r="G220" s="190"/>
      <c r="H220" s="190"/>
      <c r="I220" s="193"/>
      <c r="J220" s="194">
        <f>BK220</f>
        <v>0</v>
      </c>
      <c r="K220" s="190"/>
      <c r="L220" s="195"/>
      <c r="M220" s="196"/>
      <c r="N220" s="197"/>
      <c r="O220" s="197"/>
      <c r="P220" s="198">
        <f>P221+P233</f>
        <v>0</v>
      </c>
      <c r="Q220" s="197"/>
      <c r="R220" s="198">
        <f>R221+R233</f>
        <v>1.0185252</v>
      </c>
      <c r="S220" s="197"/>
      <c r="T220" s="199">
        <f>T221+T233</f>
        <v>0.75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86</v>
      </c>
      <c r="AT220" s="201" t="s">
        <v>75</v>
      </c>
      <c r="AU220" s="201" t="s">
        <v>76</v>
      </c>
      <c r="AY220" s="200" t="s">
        <v>225</v>
      </c>
      <c r="BK220" s="202">
        <f>BK221+BK233</f>
        <v>0</v>
      </c>
    </row>
    <row r="221" s="12" customFormat="1" ht="22.8" customHeight="1">
      <c r="A221" s="12"/>
      <c r="B221" s="189"/>
      <c r="C221" s="190"/>
      <c r="D221" s="191" t="s">
        <v>75</v>
      </c>
      <c r="E221" s="203" t="s">
        <v>679</v>
      </c>
      <c r="F221" s="203" t="s">
        <v>680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SUM(P222:P232)</f>
        <v>0</v>
      </c>
      <c r="Q221" s="197"/>
      <c r="R221" s="198">
        <f>SUM(R222:R232)</f>
        <v>0.98385000000000011</v>
      </c>
      <c r="S221" s="197"/>
      <c r="T221" s="199">
        <f>SUM(T222:T232)</f>
        <v>0.75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86</v>
      </c>
      <c r="AT221" s="201" t="s">
        <v>75</v>
      </c>
      <c r="AU221" s="201" t="s">
        <v>84</v>
      </c>
      <c r="AY221" s="200" t="s">
        <v>225</v>
      </c>
      <c r="BK221" s="202">
        <f>SUM(BK222:BK232)</f>
        <v>0</v>
      </c>
    </row>
    <row r="222" s="2" customFormat="1">
      <c r="A222" s="39"/>
      <c r="B222" s="40"/>
      <c r="C222" s="205" t="s">
        <v>972</v>
      </c>
      <c r="D222" s="205" t="s">
        <v>227</v>
      </c>
      <c r="E222" s="206" t="s">
        <v>681</v>
      </c>
      <c r="F222" s="207" t="s">
        <v>682</v>
      </c>
      <c r="G222" s="208" t="s">
        <v>683</v>
      </c>
      <c r="H222" s="209">
        <v>937</v>
      </c>
      <c r="I222" s="210"/>
      <c r="J222" s="211">
        <f>ROUND(I222*H222,2)</f>
        <v>0</v>
      </c>
      <c r="K222" s="207" t="s">
        <v>231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5.0000000000000002E-05</v>
      </c>
      <c r="R222" s="214">
        <f>Q222*H222</f>
        <v>0.046850000000000003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128</v>
      </c>
      <c r="AT222" s="216" t="s">
        <v>227</v>
      </c>
      <c r="AU222" s="216" t="s">
        <v>86</v>
      </c>
      <c r="AY222" s="18" t="s">
        <v>225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128</v>
      </c>
      <c r="BM222" s="216" t="s">
        <v>684</v>
      </c>
    </row>
    <row r="223" s="13" customFormat="1">
      <c r="A223" s="13"/>
      <c r="B223" s="218"/>
      <c r="C223" s="219"/>
      <c r="D223" s="220" t="s">
        <v>234</v>
      </c>
      <c r="E223" s="221" t="s">
        <v>19</v>
      </c>
      <c r="F223" s="222" t="s">
        <v>973</v>
      </c>
      <c r="G223" s="219"/>
      <c r="H223" s="223">
        <v>937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234</v>
      </c>
      <c r="AU223" s="229" t="s">
        <v>86</v>
      </c>
      <c r="AV223" s="13" t="s">
        <v>86</v>
      </c>
      <c r="AW223" s="13" t="s">
        <v>37</v>
      </c>
      <c r="AX223" s="13" t="s">
        <v>84</v>
      </c>
      <c r="AY223" s="229" t="s">
        <v>225</v>
      </c>
    </row>
    <row r="224" s="2" customFormat="1" ht="16.5" customHeight="1">
      <c r="A224" s="39"/>
      <c r="B224" s="40"/>
      <c r="C224" s="241" t="s">
        <v>974</v>
      </c>
      <c r="D224" s="241" t="s">
        <v>410</v>
      </c>
      <c r="E224" s="242" t="s">
        <v>686</v>
      </c>
      <c r="F224" s="243" t="s">
        <v>687</v>
      </c>
      <c r="G224" s="244" t="s">
        <v>361</v>
      </c>
      <c r="H224" s="245">
        <v>0.93700000000000006</v>
      </c>
      <c r="I224" s="246"/>
      <c r="J224" s="247">
        <f>ROUND(I224*H224,2)</f>
        <v>0</v>
      </c>
      <c r="K224" s="243" t="s">
        <v>19</v>
      </c>
      <c r="L224" s="248"/>
      <c r="M224" s="249" t="s">
        <v>19</v>
      </c>
      <c r="N224" s="250" t="s">
        <v>47</v>
      </c>
      <c r="O224" s="85"/>
      <c r="P224" s="214">
        <f>O224*H224</f>
        <v>0</v>
      </c>
      <c r="Q224" s="214">
        <v>1</v>
      </c>
      <c r="R224" s="214">
        <f>Q224*H224</f>
        <v>0.93700000000000006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175</v>
      </c>
      <c r="AT224" s="216" t="s">
        <v>410</v>
      </c>
      <c r="AU224" s="216" t="s">
        <v>86</v>
      </c>
      <c r="AY224" s="18" t="s">
        <v>225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128</v>
      </c>
      <c r="BM224" s="216" t="s">
        <v>688</v>
      </c>
    </row>
    <row r="225" s="2" customFormat="1">
      <c r="A225" s="39"/>
      <c r="B225" s="40"/>
      <c r="C225" s="41"/>
      <c r="D225" s="220" t="s">
        <v>414</v>
      </c>
      <c r="E225" s="41"/>
      <c r="F225" s="251" t="s">
        <v>689</v>
      </c>
      <c r="G225" s="41"/>
      <c r="H225" s="41"/>
      <c r="I225" s="252"/>
      <c r="J225" s="41"/>
      <c r="K225" s="41"/>
      <c r="L225" s="45"/>
      <c r="M225" s="253"/>
      <c r="N225" s="254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414</v>
      </c>
      <c r="AU225" s="18" t="s">
        <v>86</v>
      </c>
    </row>
    <row r="226" s="13" customFormat="1">
      <c r="A226" s="13"/>
      <c r="B226" s="218"/>
      <c r="C226" s="219"/>
      <c r="D226" s="220" t="s">
        <v>234</v>
      </c>
      <c r="E226" s="219"/>
      <c r="F226" s="222" t="s">
        <v>975</v>
      </c>
      <c r="G226" s="219"/>
      <c r="H226" s="223">
        <v>0.93700000000000006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234</v>
      </c>
      <c r="AU226" s="229" t="s">
        <v>86</v>
      </c>
      <c r="AV226" s="13" t="s">
        <v>86</v>
      </c>
      <c r="AW226" s="13" t="s">
        <v>4</v>
      </c>
      <c r="AX226" s="13" t="s">
        <v>84</v>
      </c>
      <c r="AY226" s="229" t="s">
        <v>225</v>
      </c>
    </row>
    <row r="227" s="2" customFormat="1">
      <c r="A227" s="39"/>
      <c r="B227" s="40"/>
      <c r="C227" s="205" t="s">
        <v>976</v>
      </c>
      <c r="D227" s="205" t="s">
        <v>227</v>
      </c>
      <c r="E227" s="206" t="s">
        <v>691</v>
      </c>
      <c r="F227" s="207" t="s">
        <v>692</v>
      </c>
      <c r="G227" s="208" t="s">
        <v>683</v>
      </c>
      <c r="H227" s="209">
        <v>750</v>
      </c>
      <c r="I227" s="210"/>
      <c r="J227" s="211">
        <f>ROUND(I227*H227,2)</f>
        <v>0</v>
      </c>
      <c r="K227" s="207" t="s">
        <v>231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0.001</v>
      </c>
      <c r="T227" s="215">
        <f>S227*H227</f>
        <v>0.75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128</v>
      </c>
      <c r="AT227" s="216" t="s">
        <v>227</v>
      </c>
      <c r="AU227" s="216" t="s">
        <v>86</v>
      </c>
      <c r="AY227" s="18" t="s">
        <v>225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128</v>
      </c>
      <c r="BM227" s="216" t="s">
        <v>693</v>
      </c>
    </row>
    <row r="228" s="13" customFormat="1">
      <c r="A228" s="13"/>
      <c r="B228" s="218"/>
      <c r="C228" s="219"/>
      <c r="D228" s="220" t="s">
        <v>234</v>
      </c>
      <c r="E228" s="221" t="s">
        <v>19</v>
      </c>
      <c r="F228" s="222" t="s">
        <v>977</v>
      </c>
      <c r="G228" s="219"/>
      <c r="H228" s="223">
        <v>750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234</v>
      </c>
      <c r="AU228" s="229" t="s">
        <v>86</v>
      </c>
      <c r="AV228" s="13" t="s">
        <v>86</v>
      </c>
      <c r="AW228" s="13" t="s">
        <v>37</v>
      </c>
      <c r="AX228" s="13" t="s">
        <v>84</v>
      </c>
      <c r="AY228" s="229" t="s">
        <v>225</v>
      </c>
    </row>
    <row r="229" s="2" customFormat="1" ht="16.5" customHeight="1">
      <c r="A229" s="39"/>
      <c r="B229" s="40"/>
      <c r="C229" s="205" t="s">
        <v>978</v>
      </c>
      <c r="D229" s="205" t="s">
        <v>227</v>
      </c>
      <c r="E229" s="206" t="s">
        <v>695</v>
      </c>
      <c r="F229" s="207" t="s">
        <v>696</v>
      </c>
      <c r="G229" s="208" t="s">
        <v>683</v>
      </c>
      <c r="H229" s="209">
        <v>4500</v>
      </c>
      <c r="I229" s="210"/>
      <c r="J229" s="211">
        <f>ROUND(I229*H229,2)</f>
        <v>0</v>
      </c>
      <c r="K229" s="207" t="s">
        <v>19</v>
      </c>
      <c r="L229" s="45"/>
      <c r="M229" s="212" t="s">
        <v>19</v>
      </c>
      <c r="N229" s="213" t="s">
        <v>47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128</v>
      </c>
      <c r="AT229" s="216" t="s">
        <v>227</v>
      </c>
      <c r="AU229" s="216" t="s">
        <v>86</v>
      </c>
      <c r="AY229" s="18" t="s">
        <v>225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84</v>
      </c>
      <c r="BK229" s="217">
        <f>ROUND(I229*H229,2)</f>
        <v>0</v>
      </c>
      <c r="BL229" s="18" t="s">
        <v>128</v>
      </c>
      <c r="BM229" s="216" t="s">
        <v>697</v>
      </c>
    </row>
    <row r="230" s="2" customFormat="1">
      <c r="A230" s="39"/>
      <c r="B230" s="40"/>
      <c r="C230" s="41"/>
      <c r="D230" s="220" t="s">
        <v>414</v>
      </c>
      <c r="E230" s="41"/>
      <c r="F230" s="251" t="s">
        <v>698</v>
      </c>
      <c r="G230" s="41"/>
      <c r="H230" s="41"/>
      <c r="I230" s="252"/>
      <c r="J230" s="41"/>
      <c r="K230" s="41"/>
      <c r="L230" s="45"/>
      <c r="M230" s="253"/>
      <c r="N230" s="254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414</v>
      </c>
      <c r="AU230" s="18" t="s">
        <v>86</v>
      </c>
    </row>
    <row r="231" s="13" customFormat="1">
      <c r="A231" s="13"/>
      <c r="B231" s="218"/>
      <c r="C231" s="219"/>
      <c r="D231" s="220" t="s">
        <v>234</v>
      </c>
      <c r="E231" s="219"/>
      <c r="F231" s="222" t="s">
        <v>979</v>
      </c>
      <c r="G231" s="219"/>
      <c r="H231" s="223">
        <v>4500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234</v>
      </c>
      <c r="AU231" s="229" t="s">
        <v>86</v>
      </c>
      <c r="AV231" s="13" t="s">
        <v>86</v>
      </c>
      <c r="AW231" s="13" t="s">
        <v>4</v>
      </c>
      <c r="AX231" s="13" t="s">
        <v>84</v>
      </c>
      <c r="AY231" s="229" t="s">
        <v>225</v>
      </c>
    </row>
    <row r="232" s="2" customFormat="1" ht="44.25" customHeight="1">
      <c r="A232" s="39"/>
      <c r="B232" s="40"/>
      <c r="C232" s="205" t="s">
        <v>980</v>
      </c>
      <c r="D232" s="205" t="s">
        <v>227</v>
      </c>
      <c r="E232" s="206" t="s">
        <v>700</v>
      </c>
      <c r="F232" s="207" t="s">
        <v>701</v>
      </c>
      <c r="G232" s="208" t="s">
        <v>361</v>
      </c>
      <c r="H232" s="209">
        <v>0.98399999999999999</v>
      </c>
      <c r="I232" s="210"/>
      <c r="J232" s="211">
        <f>ROUND(I232*H232,2)</f>
        <v>0</v>
      </c>
      <c r="K232" s="207" t="s">
        <v>231</v>
      </c>
      <c r="L232" s="45"/>
      <c r="M232" s="212" t="s">
        <v>19</v>
      </c>
      <c r="N232" s="213" t="s">
        <v>47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128</v>
      </c>
      <c r="AT232" s="216" t="s">
        <v>227</v>
      </c>
      <c r="AU232" s="216" t="s">
        <v>86</v>
      </c>
      <c r="AY232" s="18" t="s">
        <v>225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84</v>
      </c>
      <c r="BK232" s="217">
        <f>ROUND(I232*H232,2)</f>
        <v>0</v>
      </c>
      <c r="BL232" s="18" t="s">
        <v>128</v>
      </c>
      <c r="BM232" s="216" t="s">
        <v>702</v>
      </c>
    </row>
    <row r="233" s="12" customFormat="1" ht="22.8" customHeight="1">
      <c r="A233" s="12"/>
      <c r="B233" s="189"/>
      <c r="C233" s="190"/>
      <c r="D233" s="191" t="s">
        <v>75</v>
      </c>
      <c r="E233" s="203" t="s">
        <v>703</v>
      </c>
      <c r="F233" s="203" t="s">
        <v>704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SUM(P234:P236)</f>
        <v>0</v>
      </c>
      <c r="Q233" s="197"/>
      <c r="R233" s="198">
        <f>SUM(R234:R236)</f>
        <v>0.034675200000000003</v>
      </c>
      <c r="S233" s="197"/>
      <c r="T233" s="199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86</v>
      </c>
      <c r="AT233" s="201" t="s">
        <v>75</v>
      </c>
      <c r="AU233" s="201" t="s">
        <v>84</v>
      </c>
      <c r="AY233" s="200" t="s">
        <v>225</v>
      </c>
      <c r="BK233" s="202">
        <f>SUM(BK234:BK236)</f>
        <v>0</v>
      </c>
    </row>
    <row r="234" s="2" customFormat="1" ht="33" customHeight="1">
      <c r="A234" s="39"/>
      <c r="B234" s="40"/>
      <c r="C234" s="205" t="s">
        <v>981</v>
      </c>
      <c r="D234" s="205" t="s">
        <v>227</v>
      </c>
      <c r="E234" s="206" t="s">
        <v>705</v>
      </c>
      <c r="F234" s="207" t="s">
        <v>706</v>
      </c>
      <c r="G234" s="208" t="s">
        <v>230</v>
      </c>
      <c r="H234" s="209">
        <v>108.36</v>
      </c>
      <c r="I234" s="210"/>
      <c r="J234" s="211">
        <f>ROUND(I234*H234,2)</f>
        <v>0</v>
      </c>
      <c r="K234" s="207" t="s">
        <v>231</v>
      </c>
      <c r="L234" s="45"/>
      <c r="M234" s="212" t="s">
        <v>19</v>
      </c>
      <c r="N234" s="213" t="s">
        <v>47</v>
      </c>
      <c r="O234" s="85"/>
      <c r="P234" s="214">
        <f>O234*H234</f>
        <v>0</v>
      </c>
      <c r="Q234" s="214">
        <v>0.00032000000000000003</v>
      </c>
      <c r="R234" s="214">
        <f>Q234*H234</f>
        <v>0.034675200000000003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128</v>
      </c>
      <c r="AT234" s="216" t="s">
        <v>227</v>
      </c>
      <c r="AU234" s="216" t="s">
        <v>86</v>
      </c>
      <c r="AY234" s="18" t="s">
        <v>225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84</v>
      </c>
      <c r="BK234" s="217">
        <f>ROUND(I234*H234,2)</f>
        <v>0</v>
      </c>
      <c r="BL234" s="18" t="s">
        <v>128</v>
      </c>
      <c r="BM234" s="216" t="s">
        <v>707</v>
      </c>
    </row>
    <row r="235" s="2" customFormat="1">
      <c r="A235" s="39"/>
      <c r="B235" s="40"/>
      <c r="C235" s="41"/>
      <c r="D235" s="220" t="s">
        <v>414</v>
      </c>
      <c r="E235" s="41"/>
      <c r="F235" s="251" t="s">
        <v>708</v>
      </c>
      <c r="G235" s="41"/>
      <c r="H235" s="41"/>
      <c r="I235" s="252"/>
      <c r="J235" s="41"/>
      <c r="K235" s="41"/>
      <c r="L235" s="45"/>
      <c r="M235" s="253"/>
      <c r="N235" s="254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414</v>
      </c>
      <c r="AU235" s="18" t="s">
        <v>86</v>
      </c>
    </row>
    <row r="236" s="13" customFormat="1">
      <c r="A236" s="13"/>
      <c r="B236" s="218"/>
      <c r="C236" s="219"/>
      <c r="D236" s="220" t="s">
        <v>234</v>
      </c>
      <c r="E236" s="221" t="s">
        <v>19</v>
      </c>
      <c r="F236" s="222" t="s">
        <v>982</v>
      </c>
      <c r="G236" s="219"/>
      <c r="H236" s="223">
        <v>108.36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234</v>
      </c>
      <c r="AU236" s="229" t="s">
        <v>86</v>
      </c>
      <c r="AV236" s="13" t="s">
        <v>86</v>
      </c>
      <c r="AW236" s="13" t="s">
        <v>37</v>
      </c>
      <c r="AX236" s="13" t="s">
        <v>84</v>
      </c>
      <c r="AY236" s="229" t="s">
        <v>225</v>
      </c>
    </row>
    <row r="237" s="12" customFormat="1" ht="25.92" customHeight="1">
      <c r="A237" s="12"/>
      <c r="B237" s="189"/>
      <c r="C237" s="190"/>
      <c r="D237" s="191" t="s">
        <v>75</v>
      </c>
      <c r="E237" s="192" t="s">
        <v>410</v>
      </c>
      <c r="F237" s="192" t="s">
        <v>983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P238</f>
        <v>0</v>
      </c>
      <c r="Q237" s="197"/>
      <c r="R237" s="198">
        <f>R238</f>
        <v>0.037260000000000001</v>
      </c>
      <c r="S237" s="197"/>
      <c r="T237" s="199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273</v>
      </c>
      <c r="AT237" s="201" t="s">
        <v>75</v>
      </c>
      <c r="AU237" s="201" t="s">
        <v>76</v>
      </c>
      <c r="AY237" s="200" t="s">
        <v>225</v>
      </c>
      <c r="BK237" s="202">
        <f>BK238</f>
        <v>0</v>
      </c>
    </row>
    <row r="238" s="12" customFormat="1" ht="22.8" customHeight="1">
      <c r="A238" s="12"/>
      <c r="B238" s="189"/>
      <c r="C238" s="190"/>
      <c r="D238" s="191" t="s">
        <v>75</v>
      </c>
      <c r="E238" s="203" t="s">
        <v>984</v>
      </c>
      <c r="F238" s="203" t="s">
        <v>985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SUM(P239:P244)</f>
        <v>0</v>
      </c>
      <c r="Q238" s="197"/>
      <c r="R238" s="198">
        <f>SUM(R239:R244)</f>
        <v>0.037260000000000001</v>
      </c>
      <c r="S238" s="197"/>
      <c r="T238" s="199">
        <f>SUM(T239:T244)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273</v>
      </c>
      <c r="AT238" s="201" t="s">
        <v>75</v>
      </c>
      <c r="AU238" s="201" t="s">
        <v>84</v>
      </c>
      <c r="AY238" s="200" t="s">
        <v>225</v>
      </c>
      <c r="BK238" s="202">
        <f>SUM(BK239:BK244)</f>
        <v>0</v>
      </c>
    </row>
    <row r="239" s="2" customFormat="1">
      <c r="A239" s="39"/>
      <c r="B239" s="40"/>
      <c r="C239" s="205" t="s">
        <v>986</v>
      </c>
      <c r="D239" s="205" t="s">
        <v>227</v>
      </c>
      <c r="E239" s="206" t="s">
        <v>987</v>
      </c>
      <c r="F239" s="207" t="s">
        <v>988</v>
      </c>
      <c r="G239" s="208" t="s">
        <v>559</v>
      </c>
      <c r="H239" s="209">
        <v>54</v>
      </c>
      <c r="I239" s="210"/>
      <c r="J239" s="211">
        <f>ROUND(I239*H239,2)</f>
        <v>0</v>
      </c>
      <c r="K239" s="207" t="s">
        <v>231</v>
      </c>
      <c r="L239" s="45"/>
      <c r="M239" s="212" t="s">
        <v>19</v>
      </c>
      <c r="N239" s="213" t="s">
        <v>47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989</v>
      </c>
      <c r="AT239" s="216" t="s">
        <v>227</v>
      </c>
      <c r="AU239" s="216" t="s">
        <v>86</v>
      </c>
      <c r="AY239" s="18" t="s">
        <v>225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989</v>
      </c>
      <c r="BM239" s="216" t="s">
        <v>990</v>
      </c>
    </row>
    <row r="240" s="13" customFormat="1">
      <c r="A240" s="13"/>
      <c r="B240" s="218"/>
      <c r="C240" s="219"/>
      <c r="D240" s="220" t="s">
        <v>234</v>
      </c>
      <c r="E240" s="221" t="s">
        <v>19</v>
      </c>
      <c r="F240" s="222" t="s">
        <v>991</v>
      </c>
      <c r="G240" s="219"/>
      <c r="H240" s="223">
        <v>54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234</v>
      </c>
      <c r="AU240" s="229" t="s">
        <v>86</v>
      </c>
      <c r="AV240" s="13" t="s">
        <v>86</v>
      </c>
      <c r="AW240" s="13" t="s">
        <v>37</v>
      </c>
      <c r="AX240" s="13" t="s">
        <v>84</v>
      </c>
      <c r="AY240" s="229" t="s">
        <v>225</v>
      </c>
    </row>
    <row r="241" s="2" customFormat="1" ht="16.5" customHeight="1">
      <c r="A241" s="39"/>
      <c r="B241" s="40"/>
      <c r="C241" s="241" t="s">
        <v>992</v>
      </c>
      <c r="D241" s="241" t="s">
        <v>410</v>
      </c>
      <c r="E241" s="242" t="s">
        <v>993</v>
      </c>
      <c r="F241" s="243" t="s">
        <v>994</v>
      </c>
      <c r="G241" s="244" t="s">
        <v>559</v>
      </c>
      <c r="H241" s="245">
        <v>54</v>
      </c>
      <c r="I241" s="246"/>
      <c r="J241" s="247">
        <f>ROUND(I241*H241,2)</f>
        <v>0</v>
      </c>
      <c r="K241" s="243" t="s">
        <v>19</v>
      </c>
      <c r="L241" s="248"/>
      <c r="M241" s="249" t="s">
        <v>19</v>
      </c>
      <c r="N241" s="250" t="s">
        <v>47</v>
      </c>
      <c r="O241" s="85"/>
      <c r="P241" s="214">
        <f>O241*H241</f>
        <v>0</v>
      </c>
      <c r="Q241" s="214">
        <v>0.00068999999999999997</v>
      </c>
      <c r="R241" s="214">
        <f>Q241*H241</f>
        <v>0.037260000000000001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995</v>
      </c>
      <c r="AT241" s="216" t="s">
        <v>410</v>
      </c>
      <c r="AU241" s="216" t="s">
        <v>86</v>
      </c>
      <c r="AY241" s="18" t="s">
        <v>225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84</v>
      </c>
      <c r="BK241" s="217">
        <f>ROUND(I241*H241,2)</f>
        <v>0</v>
      </c>
      <c r="BL241" s="18" t="s">
        <v>995</v>
      </c>
      <c r="BM241" s="216" t="s">
        <v>996</v>
      </c>
    </row>
    <row r="242" s="2" customFormat="1">
      <c r="A242" s="39"/>
      <c r="B242" s="40"/>
      <c r="C242" s="205" t="s">
        <v>989</v>
      </c>
      <c r="D242" s="205" t="s">
        <v>227</v>
      </c>
      <c r="E242" s="206" t="s">
        <v>997</v>
      </c>
      <c r="F242" s="207" t="s">
        <v>998</v>
      </c>
      <c r="G242" s="208" t="s">
        <v>559</v>
      </c>
      <c r="H242" s="209">
        <v>54</v>
      </c>
      <c r="I242" s="210"/>
      <c r="J242" s="211">
        <f>ROUND(I242*H242,2)</f>
        <v>0</v>
      </c>
      <c r="K242" s="207" t="s">
        <v>231</v>
      </c>
      <c r="L242" s="45"/>
      <c r="M242" s="212" t="s">
        <v>19</v>
      </c>
      <c r="N242" s="213" t="s">
        <v>47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989</v>
      </c>
      <c r="AT242" s="216" t="s">
        <v>227</v>
      </c>
      <c r="AU242" s="216" t="s">
        <v>86</v>
      </c>
      <c r="AY242" s="18" t="s">
        <v>225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84</v>
      </c>
      <c r="BK242" s="217">
        <f>ROUND(I242*H242,2)</f>
        <v>0</v>
      </c>
      <c r="BL242" s="18" t="s">
        <v>989</v>
      </c>
      <c r="BM242" s="216" t="s">
        <v>999</v>
      </c>
    </row>
    <row r="243" s="2" customFormat="1" ht="21.75" customHeight="1">
      <c r="A243" s="39"/>
      <c r="B243" s="40"/>
      <c r="C243" s="205" t="s">
        <v>1000</v>
      </c>
      <c r="D243" s="205" t="s">
        <v>227</v>
      </c>
      <c r="E243" s="206" t="s">
        <v>1001</v>
      </c>
      <c r="F243" s="207" t="s">
        <v>1002</v>
      </c>
      <c r="G243" s="208" t="s">
        <v>1003</v>
      </c>
      <c r="H243" s="209">
        <v>1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47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232</v>
      </c>
      <c r="AT243" s="216" t="s">
        <v>227</v>
      </c>
      <c r="AU243" s="216" t="s">
        <v>86</v>
      </c>
      <c r="AY243" s="18" t="s">
        <v>225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84</v>
      </c>
      <c r="BK243" s="217">
        <f>ROUND(I243*H243,2)</f>
        <v>0</v>
      </c>
      <c r="BL243" s="18" t="s">
        <v>232</v>
      </c>
      <c r="BM243" s="216" t="s">
        <v>1004</v>
      </c>
    </row>
    <row r="244" s="2" customFormat="1">
      <c r="A244" s="39"/>
      <c r="B244" s="40"/>
      <c r="C244" s="41"/>
      <c r="D244" s="220" t="s">
        <v>414</v>
      </c>
      <c r="E244" s="41"/>
      <c r="F244" s="251" t="s">
        <v>1005</v>
      </c>
      <c r="G244" s="41"/>
      <c r="H244" s="41"/>
      <c r="I244" s="252"/>
      <c r="J244" s="41"/>
      <c r="K244" s="41"/>
      <c r="L244" s="45"/>
      <c r="M244" s="274"/>
      <c r="N244" s="275"/>
      <c r="O244" s="267"/>
      <c r="P244" s="267"/>
      <c r="Q244" s="267"/>
      <c r="R244" s="267"/>
      <c r="S244" s="267"/>
      <c r="T244" s="27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414</v>
      </c>
      <c r="AU244" s="18" t="s">
        <v>86</v>
      </c>
    </row>
    <row r="245" s="2" customFormat="1" ht="6.96" customHeight="1">
      <c r="A245" s="39"/>
      <c r="B245" s="60"/>
      <c r="C245" s="61"/>
      <c r="D245" s="61"/>
      <c r="E245" s="61"/>
      <c r="F245" s="61"/>
      <c r="G245" s="61"/>
      <c r="H245" s="61"/>
      <c r="I245" s="61"/>
      <c r="J245" s="61"/>
      <c r="K245" s="61"/>
      <c r="L245" s="45"/>
      <c r="M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</sheetData>
  <sheetProtection sheet="1" autoFilter="0" formatColumns="0" formatRows="0" objects="1" scenarios="1" spinCount="100000" saltValue="sXYEurNQe4MrkdrGAW6ACLC9kv6Aa9dTbkZA+zNj0tbeL1ZwetTVJkuxuhUwVYaHKCw/ykOUh432rRLsPPYsRg==" hashValue="7JQl5yiL4PgTeHQYipUt9mFbx6JGDv7c+SXAElc1fWSzHh8Oe/I72+wkLtupgj9C878jYtBx55KOXKIt/aLpCg==" algorithmName="SHA-512" password="CC35"/>
  <autoFilter ref="C90:K24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270" t="s">
        <v>769</v>
      </c>
      <c r="BA2" s="270" t="s">
        <v>770</v>
      </c>
      <c r="BB2" s="270" t="s">
        <v>248</v>
      </c>
      <c r="BC2" s="270" t="s">
        <v>1006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1007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1008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1009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781</v>
      </c>
      <c r="BA6" s="270" t="s">
        <v>782</v>
      </c>
      <c r="BB6" s="270" t="s">
        <v>248</v>
      </c>
      <c r="BC6" s="270" t="s">
        <v>117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783</v>
      </c>
      <c r="BA7" s="270" t="s">
        <v>784</v>
      </c>
      <c r="BB7" s="270" t="s">
        <v>559</v>
      </c>
      <c r="BC7" s="270" t="s">
        <v>151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786</v>
      </c>
      <c r="BA8" s="270" t="s">
        <v>787</v>
      </c>
      <c r="BB8" s="270" t="s">
        <v>230</v>
      </c>
      <c r="BC8" s="270" t="s">
        <v>163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1010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790</v>
      </c>
      <c r="BA9" s="270" t="s">
        <v>791</v>
      </c>
      <c r="BB9" s="270" t="s">
        <v>559</v>
      </c>
      <c r="BC9" s="270" t="s">
        <v>1011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793</v>
      </c>
      <c r="BA10" s="270" t="s">
        <v>794</v>
      </c>
      <c r="BB10" s="270" t="s">
        <v>559</v>
      </c>
      <c r="BC10" s="270" t="s">
        <v>1012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796</v>
      </c>
      <c r="BA11" s="270" t="s">
        <v>797</v>
      </c>
      <c r="BB11" s="270" t="s">
        <v>230</v>
      </c>
      <c r="BC11" s="270" t="s">
        <v>1012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654</v>
      </c>
      <c r="BA12" s="270" t="s">
        <v>655</v>
      </c>
      <c r="BB12" s="270" t="s">
        <v>230</v>
      </c>
      <c r="BC12" s="270" t="s">
        <v>1013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ROUND(J89,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ROUND((SUM(BE89:BE231)),  2)</f>
        <v>0</v>
      </c>
      <c r="G33" s="39"/>
      <c r="H33" s="39"/>
      <c r="I33" s="149">
        <v>0.20999999999999999</v>
      </c>
      <c r="J33" s="148">
        <f>ROUND(((SUM(BE89:BE231))*I33),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ROUND((SUM(BF89:BF231)),  2)</f>
        <v>0</v>
      </c>
      <c r="G34" s="39"/>
      <c r="H34" s="39"/>
      <c r="I34" s="149">
        <v>0.14999999999999999</v>
      </c>
      <c r="J34" s="148">
        <f>ROUND(((SUM(BF89:BF231))*I34),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ROUND((SUM(BG89:BG231)),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ROUND((SUM(BH89:BH231)),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ROUND((SUM(BI89:BI231)),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11 - M1-2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J169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J213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J215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J216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J228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210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25" customHeight="1">
      <c r="A79" s="39"/>
      <c r="B79" s="40"/>
      <c r="C79" s="41"/>
      <c r="D79" s="41"/>
      <c r="E79" s="161" t="str">
        <f>E7</f>
        <v>Modernizace dopravního značení, 3. etapa, 5. května, č. akce 9991771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197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E9</f>
        <v>11 - M1-2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>Praha 4</v>
      </c>
      <c r="G83" s="41"/>
      <c r="H83" s="41"/>
      <c r="I83" s="33" t="s">
        <v>23</v>
      </c>
      <c r="J83" s="73" t="str">
        <f>IF(J12="","",J12)</f>
        <v>22. 2. 2021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25</v>
      </c>
      <c r="D85" s="41"/>
      <c r="E85" s="41"/>
      <c r="F85" s="28" t="str">
        <f>E15</f>
        <v>Technická správa komunikací hl. m. Prahy, a.s.</v>
      </c>
      <c r="G85" s="41"/>
      <c r="H85" s="41"/>
      <c r="I85" s="33" t="s">
        <v>33</v>
      </c>
      <c r="J85" s="37" t="str">
        <f>E21</f>
        <v>d plus projektová a inženýrská a.s.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31</v>
      </c>
      <c r="D86" s="41"/>
      <c r="E86" s="41"/>
      <c r="F86" s="28" t="str">
        <f>IF(E18="","",E18)</f>
        <v>Vyplň údaj</v>
      </c>
      <c r="G86" s="41"/>
      <c r="H86" s="41"/>
      <c r="I86" s="33" t="s">
        <v>38</v>
      </c>
      <c r="J86" s="37" t="str">
        <f>E24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78"/>
      <c r="B88" s="179"/>
      <c r="C88" s="180" t="s">
        <v>211</v>
      </c>
      <c r="D88" s="181" t="s">
        <v>61</v>
      </c>
      <c r="E88" s="181" t="s">
        <v>57</v>
      </c>
      <c r="F88" s="181" t="s">
        <v>58</v>
      </c>
      <c r="G88" s="181" t="s">
        <v>212</v>
      </c>
      <c r="H88" s="181" t="s">
        <v>213</v>
      </c>
      <c r="I88" s="181" t="s">
        <v>214</v>
      </c>
      <c r="J88" s="181" t="s">
        <v>201</v>
      </c>
      <c r="K88" s="182" t="s">
        <v>215</v>
      </c>
      <c r="L88" s="183"/>
      <c r="M88" s="93" t="s">
        <v>19</v>
      </c>
      <c r="N88" s="94" t="s">
        <v>46</v>
      </c>
      <c r="O88" s="94" t="s">
        <v>216</v>
      </c>
      <c r="P88" s="94" t="s">
        <v>217</v>
      </c>
      <c r="Q88" s="94" t="s">
        <v>218</v>
      </c>
      <c r="R88" s="94" t="s">
        <v>219</v>
      </c>
      <c r="S88" s="94" t="s">
        <v>220</v>
      </c>
      <c r="T88" s="95" t="s">
        <v>221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="2" customFormat="1" ht="22.8" customHeight="1">
      <c r="A89" s="39"/>
      <c r="B89" s="40"/>
      <c r="C89" s="100" t="s">
        <v>222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P90+P215</f>
        <v>0</v>
      </c>
      <c r="Q89" s="97"/>
      <c r="R89" s="186">
        <f>R90+R215</f>
        <v>54.3357812</v>
      </c>
      <c r="S89" s="97"/>
      <c r="T89" s="187">
        <f>T90+T215</f>
        <v>43.751399999999997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75</v>
      </c>
      <c r="AU89" s="18" t="s">
        <v>202</v>
      </c>
      <c r="BK89" s="188">
        <f>BK90+BK215</f>
        <v>0</v>
      </c>
    </row>
    <row r="90" s="12" customFormat="1" ht="25.92" customHeight="1">
      <c r="A90" s="12"/>
      <c r="B90" s="189"/>
      <c r="C90" s="190"/>
      <c r="D90" s="191" t="s">
        <v>75</v>
      </c>
      <c r="E90" s="192" t="s">
        <v>223</v>
      </c>
      <c r="F90" s="192" t="s">
        <v>224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P91+P134+P152+P169+P205+P213</f>
        <v>0</v>
      </c>
      <c r="Q90" s="197"/>
      <c r="R90" s="198">
        <f>R91+R134+R152+R169+R205+R213</f>
        <v>54.073920799999996</v>
      </c>
      <c r="S90" s="197"/>
      <c r="T90" s="199">
        <f>T91+T134+T152+T169+T205+T213</f>
        <v>43.561399999999999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76</v>
      </c>
      <c r="AY90" s="200" t="s">
        <v>225</v>
      </c>
      <c r="BK90" s="202">
        <f>BK91+BK134+BK152+BK169+BK205+BK213</f>
        <v>0</v>
      </c>
    </row>
    <row r="91" s="12" customFormat="1" ht="22.8" customHeight="1">
      <c r="A91" s="12"/>
      <c r="B91" s="189"/>
      <c r="C91" s="190"/>
      <c r="D91" s="191" t="s">
        <v>75</v>
      </c>
      <c r="E91" s="203" t="s">
        <v>84</v>
      </c>
      <c r="F91" s="203" t="s">
        <v>226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SUM(P92:P133)</f>
        <v>0</v>
      </c>
      <c r="Q91" s="197"/>
      <c r="R91" s="198">
        <f>SUM(R92:R133)</f>
        <v>0.0019000000000000002</v>
      </c>
      <c r="S91" s="197"/>
      <c r="T91" s="199">
        <f>SUM(T92:T133)</f>
        <v>39.823399999999999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84</v>
      </c>
      <c r="AT91" s="201" t="s">
        <v>75</v>
      </c>
      <c r="AU91" s="201" t="s">
        <v>84</v>
      </c>
      <c r="AY91" s="200" t="s">
        <v>225</v>
      </c>
      <c r="BK91" s="202">
        <f>SUM(BK92:BK133)</f>
        <v>0</v>
      </c>
    </row>
    <row r="92" s="2" customFormat="1" ht="55.5" customHeight="1">
      <c r="A92" s="39"/>
      <c r="B92" s="40"/>
      <c r="C92" s="205" t="s">
        <v>84</v>
      </c>
      <c r="D92" s="205" t="s">
        <v>227</v>
      </c>
      <c r="E92" s="206" t="s">
        <v>801</v>
      </c>
      <c r="F92" s="207" t="s">
        <v>802</v>
      </c>
      <c r="G92" s="208" t="s">
        <v>230</v>
      </c>
      <c r="H92" s="209">
        <v>7.7999999999999998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0.44</v>
      </c>
      <c r="T92" s="215">
        <f>S92*H92</f>
        <v>3.4319999999999999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803</v>
      </c>
    </row>
    <row r="93" s="13" customFormat="1">
      <c r="A93" s="13"/>
      <c r="B93" s="218"/>
      <c r="C93" s="219"/>
      <c r="D93" s="220" t="s">
        <v>234</v>
      </c>
      <c r="E93" s="221" t="s">
        <v>19</v>
      </c>
      <c r="F93" s="222" t="s">
        <v>804</v>
      </c>
      <c r="G93" s="219"/>
      <c r="H93" s="223">
        <v>7.7999999999999998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234</v>
      </c>
      <c r="AU93" s="229" t="s">
        <v>86</v>
      </c>
      <c r="AV93" s="13" t="s">
        <v>86</v>
      </c>
      <c r="AW93" s="13" t="s">
        <v>37</v>
      </c>
      <c r="AX93" s="13" t="s">
        <v>84</v>
      </c>
      <c r="AY93" s="229" t="s">
        <v>225</v>
      </c>
    </row>
    <row r="94" s="2" customFormat="1" ht="55.5" customHeight="1">
      <c r="A94" s="39"/>
      <c r="B94" s="40"/>
      <c r="C94" s="205" t="s">
        <v>86</v>
      </c>
      <c r="D94" s="205" t="s">
        <v>227</v>
      </c>
      <c r="E94" s="206" t="s">
        <v>805</v>
      </c>
      <c r="F94" s="207" t="s">
        <v>806</v>
      </c>
      <c r="G94" s="208" t="s">
        <v>230</v>
      </c>
      <c r="H94" s="209">
        <v>7.7999999999999998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0.32500000000000001</v>
      </c>
      <c r="T94" s="215">
        <f>S94*H94</f>
        <v>2.5350000000000001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807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7.7999999999999998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>
      <c r="A96" s="39"/>
      <c r="B96" s="40"/>
      <c r="C96" s="205" t="s">
        <v>273</v>
      </c>
      <c r="D96" s="205" t="s">
        <v>227</v>
      </c>
      <c r="E96" s="206" t="s">
        <v>228</v>
      </c>
      <c r="F96" s="207" t="s">
        <v>229</v>
      </c>
      <c r="G96" s="208" t="s">
        <v>230</v>
      </c>
      <c r="H96" s="209">
        <v>7.7999999999999998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0.098000000000000004</v>
      </c>
      <c r="T96" s="215">
        <f>S96*H96</f>
        <v>0.76439999999999997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808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7.7999999999999998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232</v>
      </c>
      <c r="D98" s="205" t="s">
        <v>227</v>
      </c>
      <c r="E98" s="206" t="s">
        <v>809</v>
      </c>
      <c r="F98" s="207" t="s">
        <v>810</v>
      </c>
      <c r="G98" s="208" t="s">
        <v>230</v>
      </c>
      <c r="H98" s="209">
        <v>7.7999999999999998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0.22</v>
      </c>
      <c r="T98" s="215">
        <f>S98*H98</f>
        <v>1.716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811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7.7999999999999998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327</v>
      </c>
      <c r="D100" s="205" t="s">
        <v>227</v>
      </c>
      <c r="E100" s="206" t="s">
        <v>812</v>
      </c>
      <c r="F100" s="207" t="s">
        <v>813</v>
      </c>
      <c r="G100" s="208" t="s">
        <v>230</v>
      </c>
      <c r="H100" s="209">
        <v>28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4.0000000000000003E-05</v>
      </c>
      <c r="R100" s="214">
        <f>Q100*H100</f>
        <v>0.0011200000000000001</v>
      </c>
      <c r="S100" s="214">
        <v>0.091999999999999998</v>
      </c>
      <c r="T100" s="215">
        <f>S100*H100</f>
        <v>2.5760000000000001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814</v>
      </c>
    </row>
    <row r="101" s="15" customFormat="1">
      <c r="A101" s="15"/>
      <c r="B101" s="255"/>
      <c r="C101" s="256"/>
      <c r="D101" s="220" t="s">
        <v>234</v>
      </c>
      <c r="E101" s="257" t="s">
        <v>19</v>
      </c>
      <c r="F101" s="258" t="s">
        <v>815</v>
      </c>
      <c r="G101" s="256"/>
      <c r="H101" s="257" t="s">
        <v>19</v>
      </c>
      <c r="I101" s="259"/>
      <c r="J101" s="256"/>
      <c r="K101" s="256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234</v>
      </c>
      <c r="AU101" s="264" t="s">
        <v>86</v>
      </c>
      <c r="AV101" s="15" t="s">
        <v>84</v>
      </c>
      <c r="AW101" s="15" t="s">
        <v>37</v>
      </c>
      <c r="AX101" s="15" t="s">
        <v>76</v>
      </c>
      <c r="AY101" s="264" t="s">
        <v>225</v>
      </c>
    </row>
    <row r="102" s="13" customFormat="1">
      <c r="A102" s="13"/>
      <c r="B102" s="218"/>
      <c r="C102" s="219"/>
      <c r="D102" s="220" t="s">
        <v>234</v>
      </c>
      <c r="E102" s="221" t="s">
        <v>786</v>
      </c>
      <c r="F102" s="222" t="s">
        <v>1014</v>
      </c>
      <c r="G102" s="219"/>
      <c r="H102" s="223">
        <v>28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234</v>
      </c>
      <c r="AU102" s="229" t="s">
        <v>86</v>
      </c>
      <c r="AV102" s="13" t="s">
        <v>86</v>
      </c>
      <c r="AW102" s="13" t="s">
        <v>37</v>
      </c>
      <c r="AX102" s="13" t="s">
        <v>76</v>
      </c>
      <c r="AY102" s="229" t="s">
        <v>225</v>
      </c>
    </row>
    <row r="103" s="13" customFormat="1">
      <c r="A103" s="13"/>
      <c r="B103" s="218"/>
      <c r="C103" s="219"/>
      <c r="D103" s="220" t="s">
        <v>234</v>
      </c>
      <c r="E103" s="221" t="s">
        <v>790</v>
      </c>
      <c r="F103" s="222" t="s">
        <v>1015</v>
      </c>
      <c r="G103" s="219"/>
      <c r="H103" s="223">
        <v>15.1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234</v>
      </c>
      <c r="AU103" s="229" t="s">
        <v>86</v>
      </c>
      <c r="AV103" s="13" t="s">
        <v>86</v>
      </c>
      <c r="AW103" s="13" t="s">
        <v>37</v>
      </c>
      <c r="AX103" s="13" t="s">
        <v>76</v>
      </c>
      <c r="AY103" s="229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796</v>
      </c>
      <c r="F104" s="222" t="s">
        <v>818</v>
      </c>
      <c r="G104" s="219"/>
      <c r="H104" s="223">
        <v>7.7999999999999998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793</v>
      </c>
      <c r="F105" s="222" t="s">
        <v>1016</v>
      </c>
      <c r="G105" s="219"/>
      <c r="H105" s="223">
        <v>7.7999999999999998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19</v>
      </c>
      <c r="F106" s="222" t="s">
        <v>820</v>
      </c>
      <c r="G106" s="219"/>
      <c r="H106" s="223">
        <v>28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84</v>
      </c>
      <c r="AY106" s="229" t="s">
        <v>225</v>
      </c>
    </row>
    <row r="107" s="2" customFormat="1">
      <c r="A107" s="39"/>
      <c r="B107" s="40"/>
      <c r="C107" s="205" t="s">
        <v>354</v>
      </c>
      <c r="D107" s="205" t="s">
        <v>227</v>
      </c>
      <c r="E107" s="206" t="s">
        <v>821</v>
      </c>
      <c r="F107" s="207" t="s">
        <v>822</v>
      </c>
      <c r="G107" s="208" t="s">
        <v>230</v>
      </c>
      <c r="H107" s="209">
        <v>39</v>
      </c>
      <c r="I107" s="210"/>
      <c r="J107" s="211">
        <f>ROUND(I107*H107,2)</f>
        <v>0</v>
      </c>
      <c r="K107" s="207" t="s">
        <v>231</v>
      </c>
      <c r="L107" s="45"/>
      <c r="M107" s="212" t="s">
        <v>19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232</v>
      </c>
      <c r="AT107" s="216" t="s">
        <v>227</v>
      </c>
      <c r="AU107" s="216" t="s">
        <v>86</v>
      </c>
      <c r="AY107" s="18" t="s">
        <v>225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84</v>
      </c>
      <c r="BK107" s="217">
        <f>ROUND(I107*H107,2)</f>
        <v>0</v>
      </c>
      <c r="BL107" s="18" t="s">
        <v>232</v>
      </c>
      <c r="BM107" s="216" t="s">
        <v>823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1017</v>
      </c>
      <c r="G108" s="219"/>
      <c r="H108" s="223">
        <v>39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 ht="44.25" customHeight="1">
      <c r="A109" s="39"/>
      <c r="B109" s="40"/>
      <c r="C109" s="205" t="s">
        <v>358</v>
      </c>
      <c r="D109" s="205" t="s">
        <v>227</v>
      </c>
      <c r="E109" s="206" t="s">
        <v>246</v>
      </c>
      <c r="F109" s="207" t="s">
        <v>247</v>
      </c>
      <c r="G109" s="208" t="s">
        <v>248</v>
      </c>
      <c r="H109" s="209">
        <v>29.760000000000002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825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1018</v>
      </c>
      <c r="G110" s="219"/>
      <c r="H110" s="223">
        <v>41.759999999999998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76</v>
      </c>
      <c r="AY110" s="229" t="s">
        <v>225</v>
      </c>
    </row>
    <row r="111" s="13" customFormat="1">
      <c r="A111" s="13"/>
      <c r="B111" s="218"/>
      <c r="C111" s="219"/>
      <c r="D111" s="220" t="s">
        <v>234</v>
      </c>
      <c r="E111" s="221" t="s">
        <v>19</v>
      </c>
      <c r="F111" s="222" t="s">
        <v>827</v>
      </c>
      <c r="G111" s="219"/>
      <c r="H111" s="223">
        <v>-12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234</v>
      </c>
      <c r="AU111" s="229" t="s">
        <v>86</v>
      </c>
      <c r="AV111" s="13" t="s">
        <v>86</v>
      </c>
      <c r="AW111" s="13" t="s">
        <v>37</v>
      </c>
      <c r="AX111" s="13" t="s">
        <v>76</v>
      </c>
      <c r="AY111" s="229" t="s">
        <v>225</v>
      </c>
    </row>
    <row r="112" s="14" customFormat="1">
      <c r="A112" s="14"/>
      <c r="B112" s="230"/>
      <c r="C112" s="231"/>
      <c r="D112" s="220" t="s">
        <v>234</v>
      </c>
      <c r="E112" s="232" t="s">
        <v>778</v>
      </c>
      <c r="F112" s="233" t="s">
        <v>245</v>
      </c>
      <c r="G112" s="231"/>
      <c r="H112" s="234">
        <v>29.759999999999998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234</v>
      </c>
      <c r="AU112" s="240" t="s">
        <v>86</v>
      </c>
      <c r="AV112" s="14" t="s">
        <v>232</v>
      </c>
      <c r="AW112" s="14" t="s">
        <v>37</v>
      </c>
      <c r="AX112" s="14" t="s">
        <v>84</v>
      </c>
      <c r="AY112" s="240" t="s">
        <v>225</v>
      </c>
    </row>
    <row r="113" s="2" customFormat="1" ht="55.5" customHeight="1">
      <c r="A113" s="39"/>
      <c r="B113" s="40"/>
      <c r="C113" s="205" t="s">
        <v>365</v>
      </c>
      <c r="D113" s="205" t="s">
        <v>227</v>
      </c>
      <c r="E113" s="206" t="s">
        <v>828</v>
      </c>
      <c r="F113" s="207" t="s">
        <v>829</v>
      </c>
      <c r="G113" s="208" t="s">
        <v>248</v>
      </c>
      <c r="H113" s="209">
        <v>12</v>
      </c>
      <c r="I113" s="210"/>
      <c r="J113" s="211">
        <f>ROUND(I113*H113,2)</f>
        <v>0</v>
      </c>
      <c r="K113" s="207" t="s">
        <v>231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2.3999999999999999</v>
      </c>
      <c r="T113" s="215">
        <f>S113*H113</f>
        <v>28.799999999999997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232</v>
      </c>
      <c r="AT113" s="216" t="s">
        <v>227</v>
      </c>
      <c r="AU113" s="216" t="s">
        <v>86</v>
      </c>
      <c r="AY113" s="18" t="s">
        <v>225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232</v>
      </c>
      <c r="BM113" s="216" t="s">
        <v>830</v>
      </c>
    </row>
    <row r="114" s="13" customFormat="1">
      <c r="A114" s="13"/>
      <c r="B114" s="218"/>
      <c r="C114" s="219"/>
      <c r="D114" s="220" t="s">
        <v>234</v>
      </c>
      <c r="E114" s="221" t="s">
        <v>781</v>
      </c>
      <c r="F114" s="222" t="s">
        <v>1019</v>
      </c>
      <c r="G114" s="219"/>
      <c r="H114" s="223">
        <v>12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84</v>
      </c>
      <c r="AY114" s="229" t="s">
        <v>225</v>
      </c>
    </row>
    <row r="115" s="2" customFormat="1">
      <c r="A115" s="39"/>
      <c r="B115" s="40"/>
      <c r="C115" s="205" t="s">
        <v>369</v>
      </c>
      <c r="D115" s="205" t="s">
        <v>227</v>
      </c>
      <c r="E115" s="206" t="s">
        <v>832</v>
      </c>
      <c r="F115" s="207" t="s">
        <v>833</v>
      </c>
      <c r="G115" s="208" t="s">
        <v>248</v>
      </c>
      <c r="H115" s="209">
        <v>15.122999999999999</v>
      </c>
      <c r="I115" s="210"/>
      <c r="J115" s="211">
        <f>ROUND(I115*H115,2)</f>
        <v>0</v>
      </c>
      <c r="K115" s="207" t="s">
        <v>231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232</v>
      </c>
      <c r="AT115" s="216" t="s">
        <v>227</v>
      </c>
      <c r="AU115" s="216" t="s">
        <v>86</v>
      </c>
      <c r="AY115" s="18" t="s">
        <v>225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232</v>
      </c>
      <c r="BM115" s="216" t="s">
        <v>834</v>
      </c>
    </row>
    <row r="116" s="13" customFormat="1">
      <c r="A116" s="13"/>
      <c r="B116" s="218"/>
      <c r="C116" s="219"/>
      <c r="D116" s="220" t="s">
        <v>234</v>
      </c>
      <c r="E116" s="221" t="s">
        <v>19</v>
      </c>
      <c r="F116" s="222" t="s">
        <v>835</v>
      </c>
      <c r="G116" s="219"/>
      <c r="H116" s="223">
        <v>15.122999999999999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84</v>
      </c>
      <c r="AY116" s="229" t="s">
        <v>225</v>
      </c>
    </row>
    <row r="117" s="2" customFormat="1" ht="66.75" customHeight="1">
      <c r="A117" s="39"/>
      <c r="B117" s="40"/>
      <c r="C117" s="205" t="s">
        <v>111</v>
      </c>
      <c r="D117" s="205" t="s">
        <v>227</v>
      </c>
      <c r="E117" s="206" t="s">
        <v>836</v>
      </c>
      <c r="F117" s="207" t="s">
        <v>837</v>
      </c>
      <c r="G117" s="208" t="s">
        <v>248</v>
      </c>
      <c r="H117" s="209">
        <v>151.22999999999999</v>
      </c>
      <c r="I117" s="210"/>
      <c r="J117" s="211">
        <f>ROUND(I117*H117,2)</f>
        <v>0</v>
      </c>
      <c r="K117" s="207" t="s">
        <v>231</v>
      </c>
      <c r="L117" s="45"/>
      <c r="M117" s="212" t="s">
        <v>19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232</v>
      </c>
      <c r="AT117" s="216" t="s">
        <v>227</v>
      </c>
      <c r="AU117" s="216" t="s">
        <v>86</v>
      </c>
      <c r="AY117" s="18" t="s">
        <v>225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84</v>
      </c>
      <c r="BK117" s="217">
        <f>ROUND(I117*H117,2)</f>
        <v>0</v>
      </c>
      <c r="BL117" s="18" t="s">
        <v>232</v>
      </c>
      <c r="BM117" s="216" t="s">
        <v>838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835</v>
      </c>
      <c r="G118" s="219"/>
      <c r="H118" s="223">
        <v>15.122999999999999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13" customFormat="1">
      <c r="A119" s="13"/>
      <c r="B119" s="218"/>
      <c r="C119" s="219"/>
      <c r="D119" s="220" t="s">
        <v>234</v>
      </c>
      <c r="E119" s="219"/>
      <c r="F119" s="222" t="s">
        <v>1020</v>
      </c>
      <c r="G119" s="219"/>
      <c r="H119" s="223">
        <v>151.22999999999999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4</v>
      </c>
      <c r="AX119" s="13" t="s">
        <v>84</v>
      </c>
      <c r="AY119" s="229" t="s">
        <v>225</v>
      </c>
    </row>
    <row r="120" s="2" customFormat="1" ht="44.25" customHeight="1">
      <c r="A120" s="39"/>
      <c r="B120" s="40"/>
      <c r="C120" s="205" t="s">
        <v>114</v>
      </c>
      <c r="D120" s="205" t="s">
        <v>227</v>
      </c>
      <c r="E120" s="206" t="s">
        <v>840</v>
      </c>
      <c r="F120" s="207" t="s">
        <v>841</v>
      </c>
      <c r="G120" s="208" t="s">
        <v>361</v>
      </c>
      <c r="H120" s="209">
        <v>27.221</v>
      </c>
      <c r="I120" s="210"/>
      <c r="J120" s="211">
        <f>ROUND(I120*H120,2)</f>
        <v>0</v>
      </c>
      <c r="K120" s="207" t="s">
        <v>231</v>
      </c>
      <c r="L120" s="45"/>
      <c r="M120" s="212" t="s">
        <v>19</v>
      </c>
      <c r="N120" s="213" t="s">
        <v>47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232</v>
      </c>
      <c r="AT120" s="216" t="s">
        <v>227</v>
      </c>
      <c r="AU120" s="216" t="s">
        <v>86</v>
      </c>
      <c r="AY120" s="18" t="s">
        <v>225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84</v>
      </c>
      <c r="BK120" s="217">
        <f>ROUND(I120*H120,2)</f>
        <v>0</v>
      </c>
      <c r="BL120" s="18" t="s">
        <v>232</v>
      </c>
      <c r="BM120" s="216" t="s">
        <v>842</v>
      </c>
    </row>
    <row r="121" s="13" customFormat="1">
      <c r="A121" s="13"/>
      <c r="B121" s="218"/>
      <c r="C121" s="219"/>
      <c r="D121" s="220" t="s">
        <v>234</v>
      </c>
      <c r="E121" s="219"/>
      <c r="F121" s="222" t="s">
        <v>1021</v>
      </c>
      <c r="G121" s="219"/>
      <c r="H121" s="223">
        <v>27.221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4</v>
      </c>
      <c r="AX121" s="13" t="s">
        <v>84</v>
      </c>
      <c r="AY121" s="229" t="s">
        <v>225</v>
      </c>
    </row>
    <row r="122" s="2" customFormat="1">
      <c r="A122" s="39"/>
      <c r="B122" s="40"/>
      <c r="C122" s="205" t="s">
        <v>117</v>
      </c>
      <c r="D122" s="205" t="s">
        <v>227</v>
      </c>
      <c r="E122" s="206" t="s">
        <v>844</v>
      </c>
      <c r="F122" s="207" t="s">
        <v>845</v>
      </c>
      <c r="G122" s="208" t="s">
        <v>248</v>
      </c>
      <c r="H122" s="209">
        <v>15.122999999999999</v>
      </c>
      <c r="I122" s="210"/>
      <c r="J122" s="211">
        <f>ROUND(I122*H122,2)</f>
        <v>0</v>
      </c>
      <c r="K122" s="207" t="s">
        <v>231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232</v>
      </c>
      <c r="AT122" s="216" t="s">
        <v>227</v>
      </c>
      <c r="AU122" s="216" t="s">
        <v>86</v>
      </c>
      <c r="AY122" s="18" t="s">
        <v>225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232</v>
      </c>
      <c r="BM122" s="216" t="s">
        <v>846</v>
      </c>
    </row>
    <row r="123" s="13" customFormat="1">
      <c r="A123" s="13"/>
      <c r="B123" s="218"/>
      <c r="C123" s="219"/>
      <c r="D123" s="220" t="s">
        <v>234</v>
      </c>
      <c r="E123" s="221" t="s">
        <v>19</v>
      </c>
      <c r="F123" s="222" t="s">
        <v>835</v>
      </c>
      <c r="G123" s="219"/>
      <c r="H123" s="223">
        <v>15.122999999999999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234</v>
      </c>
      <c r="AU123" s="229" t="s">
        <v>86</v>
      </c>
      <c r="AV123" s="13" t="s">
        <v>86</v>
      </c>
      <c r="AW123" s="13" t="s">
        <v>37</v>
      </c>
      <c r="AX123" s="13" t="s">
        <v>84</v>
      </c>
      <c r="AY123" s="229" t="s">
        <v>225</v>
      </c>
    </row>
    <row r="124" s="2" customFormat="1" ht="44.25" customHeight="1">
      <c r="A124" s="39"/>
      <c r="B124" s="40"/>
      <c r="C124" s="205" t="s">
        <v>120</v>
      </c>
      <c r="D124" s="205" t="s">
        <v>227</v>
      </c>
      <c r="E124" s="206" t="s">
        <v>274</v>
      </c>
      <c r="F124" s="207" t="s">
        <v>275</v>
      </c>
      <c r="G124" s="208" t="s">
        <v>248</v>
      </c>
      <c r="H124" s="209">
        <v>14.637000000000001</v>
      </c>
      <c r="I124" s="210"/>
      <c r="J124" s="211">
        <f>ROUND(I124*H124,2)</f>
        <v>0</v>
      </c>
      <c r="K124" s="207" t="s">
        <v>231</v>
      </c>
      <c r="L124" s="45"/>
      <c r="M124" s="212" t="s">
        <v>19</v>
      </c>
      <c r="N124" s="213" t="s">
        <v>47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232</v>
      </c>
      <c r="AT124" s="216" t="s">
        <v>227</v>
      </c>
      <c r="AU124" s="216" t="s">
        <v>86</v>
      </c>
      <c r="AY124" s="18" t="s">
        <v>225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84</v>
      </c>
      <c r="BK124" s="217">
        <f>ROUND(I124*H124,2)</f>
        <v>0</v>
      </c>
      <c r="BL124" s="18" t="s">
        <v>232</v>
      </c>
      <c r="BM124" s="216" t="s">
        <v>847</v>
      </c>
    </row>
    <row r="125" s="13" customFormat="1">
      <c r="A125" s="13"/>
      <c r="B125" s="218"/>
      <c r="C125" s="219"/>
      <c r="D125" s="220" t="s">
        <v>234</v>
      </c>
      <c r="E125" s="221" t="s">
        <v>19</v>
      </c>
      <c r="F125" s="222" t="s">
        <v>848</v>
      </c>
      <c r="G125" s="219"/>
      <c r="H125" s="223">
        <v>29.760000000000002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234</v>
      </c>
      <c r="AU125" s="229" t="s">
        <v>86</v>
      </c>
      <c r="AV125" s="13" t="s">
        <v>86</v>
      </c>
      <c r="AW125" s="13" t="s">
        <v>37</v>
      </c>
      <c r="AX125" s="13" t="s">
        <v>76</v>
      </c>
      <c r="AY125" s="229" t="s">
        <v>225</v>
      </c>
    </row>
    <row r="126" s="13" customFormat="1">
      <c r="A126" s="13"/>
      <c r="B126" s="218"/>
      <c r="C126" s="219"/>
      <c r="D126" s="220" t="s">
        <v>234</v>
      </c>
      <c r="E126" s="221" t="s">
        <v>19</v>
      </c>
      <c r="F126" s="222" t="s">
        <v>849</v>
      </c>
      <c r="G126" s="219"/>
      <c r="H126" s="223">
        <v>-15.122999999999999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37</v>
      </c>
      <c r="AX126" s="13" t="s">
        <v>76</v>
      </c>
      <c r="AY126" s="229" t="s">
        <v>225</v>
      </c>
    </row>
    <row r="127" s="14" customFormat="1">
      <c r="A127" s="14"/>
      <c r="B127" s="230"/>
      <c r="C127" s="231"/>
      <c r="D127" s="220" t="s">
        <v>234</v>
      </c>
      <c r="E127" s="232" t="s">
        <v>775</v>
      </c>
      <c r="F127" s="233" t="s">
        <v>245</v>
      </c>
      <c r="G127" s="231"/>
      <c r="H127" s="234">
        <v>14.637000000000001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234</v>
      </c>
      <c r="AU127" s="240" t="s">
        <v>86</v>
      </c>
      <c r="AV127" s="14" t="s">
        <v>232</v>
      </c>
      <c r="AW127" s="14" t="s">
        <v>37</v>
      </c>
      <c r="AX127" s="14" t="s">
        <v>84</v>
      </c>
      <c r="AY127" s="240" t="s">
        <v>225</v>
      </c>
    </row>
    <row r="128" s="2" customFormat="1">
      <c r="A128" s="39"/>
      <c r="B128" s="40"/>
      <c r="C128" s="205" t="s">
        <v>123</v>
      </c>
      <c r="D128" s="205" t="s">
        <v>227</v>
      </c>
      <c r="E128" s="206" t="s">
        <v>850</v>
      </c>
      <c r="F128" s="207" t="s">
        <v>851</v>
      </c>
      <c r="G128" s="208" t="s">
        <v>230</v>
      </c>
      <c r="H128" s="209">
        <v>39</v>
      </c>
      <c r="I128" s="210"/>
      <c r="J128" s="211">
        <f>ROUND(I128*H128,2)</f>
        <v>0</v>
      </c>
      <c r="K128" s="207" t="s">
        <v>231</v>
      </c>
      <c r="L128" s="45"/>
      <c r="M128" s="212" t="s">
        <v>19</v>
      </c>
      <c r="N128" s="213" t="s">
        <v>47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232</v>
      </c>
      <c r="AT128" s="216" t="s">
        <v>227</v>
      </c>
      <c r="AU128" s="216" t="s">
        <v>86</v>
      </c>
      <c r="AY128" s="18" t="s">
        <v>225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84</v>
      </c>
      <c r="BK128" s="217">
        <f>ROUND(I128*H128,2)</f>
        <v>0</v>
      </c>
      <c r="BL128" s="18" t="s">
        <v>232</v>
      </c>
      <c r="BM128" s="216" t="s">
        <v>852</v>
      </c>
    </row>
    <row r="129" s="13" customFormat="1">
      <c r="A129" s="13"/>
      <c r="B129" s="218"/>
      <c r="C129" s="219"/>
      <c r="D129" s="220" t="s">
        <v>234</v>
      </c>
      <c r="E129" s="221" t="s">
        <v>19</v>
      </c>
      <c r="F129" s="222" t="s">
        <v>1017</v>
      </c>
      <c r="G129" s="219"/>
      <c r="H129" s="223">
        <v>39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234</v>
      </c>
      <c r="AU129" s="229" t="s">
        <v>86</v>
      </c>
      <c r="AV129" s="13" t="s">
        <v>86</v>
      </c>
      <c r="AW129" s="13" t="s">
        <v>37</v>
      </c>
      <c r="AX129" s="13" t="s">
        <v>84</v>
      </c>
      <c r="AY129" s="229" t="s">
        <v>225</v>
      </c>
    </row>
    <row r="130" s="2" customFormat="1">
      <c r="A130" s="39"/>
      <c r="B130" s="40"/>
      <c r="C130" s="205" t="s">
        <v>8</v>
      </c>
      <c r="D130" s="205" t="s">
        <v>227</v>
      </c>
      <c r="E130" s="206" t="s">
        <v>853</v>
      </c>
      <c r="F130" s="207" t="s">
        <v>854</v>
      </c>
      <c r="G130" s="208" t="s">
        <v>230</v>
      </c>
      <c r="H130" s="209">
        <v>39</v>
      </c>
      <c r="I130" s="210"/>
      <c r="J130" s="211">
        <f>ROUND(I130*H130,2)</f>
        <v>0</v>
      </c>
      <c r="K130" s="207" t="s">
        <v>231</v>
      </c>
      <c r="L130" s="45"/>
      <c r="M130" s="212" t="s">
        <v>19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232</v>
      </c>
      <c r="AT130" s="216" t="s">
        <v>227</v>
      </c>
      <c r="AU130" s="216" t="s">
        <v>86</v>
      </c>
      <c r="AY130" s="18" t="s">
        <v>225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84</v>
      </c>
      <c r="BK130" s="217">
        <f>ROUND(I130*H130,2)</f>
        <v>0</v>
      </c>
      <c r="BL130" s="18" t="s">
        <v>232</v>
      </c>
      <c r="BM130" s="216" t="s">
        <v>855</v>
      </c>
    </row>
    <row r="131" s="13" customFormat="1">
      <c r="A131" s="13"/>
      <c r="B131" s="218"/>
      <c r="C131" s="219"/>
      <c r="D131" s="220" t="s">
        <v>234</v>
      </c>
      <c r="E131" s="221" t="s">
        <v>19</v>
      </c>
      <c r="F131" s="222" t="s">
        <v>1017</v>
      </c>
      <c r="G131" s="219"/>
      <c r="H131" s="223">
        <v>39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37</v>
      </c>
      <c r="AX131" s="13" t="s">
        <v>84</v>
      </c>
      <c r="AY131" s="229" t="s">
        <v>225</v>
      </c>
    </row>
    <row r="132" s="2" customFormat="1" ht="16.5" customHeight="1">
      <c r="A132" s="39"/>
      <c r="B132" s="40"/>
      <c r="C132" s="241" t="s">
        <v>128</v>
      </c>
      <c r="D132" s="241" t="s">
        <v>410</v>
      </c>
      <c r="E132" s="242" t="s">
        <v>856</v>
      </c>
      <c r="F132" s="243" t="s">
        <v>857</v>
      </c>
      <c r="G132" s="244" t="s">
        <v>683</v>
      </c>
      <c r="H132" s="245">
        <v>0.78000000000000003</v>
      </c>
      <c r="I132" s="246"/>
      <c r="J132" s="247">
        <f>ROUND(I132*H132,2)</f>
        <v>0</v>
      </c>
      <c r="K132" s="243" t="s">
        <v>231</v>
      </c>
      <c r="L132" s="248"/>
      <c r="M132" s="249" t="s">
        <v>19</v>
      </c>
      <c r="N132" s="250" t="s">
        <v>47</v>
      </c>
      <c r="O132" s="85"/>
      <c r="P132" s="214">
        <f>O132*H132</f>
        <v>0</v>
      </c>
      <c r="Q132" s="214">
        <v>0.001</v>
      </c>
      <c r="R132" s="214">
        <f>Q132*H132</f>
        <v>0.00078000000000000009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365</v>
      </c>
      <c r="AT132" s="216" t="s">
        <v>410</v>
      </c>
      <c r="AU132" s="216" t="s">
        <v>86</v>
      </c>
      <c r="AY132" s="18" t="s">
        <v>225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84</v>
      </c>
      <c r="BK132" s="217">
        <f>ROUND(I132*H132,2)</f>
        <v>0</v>
      </c>
      <c r="BL132" s="18" t="s">
        <v>232</v>
      </c>
      <c r="BM132" s="216" t="s">
        <v>858</v>
      </c>
    </row>
    <row r="133" s="13" customFormat="1">
      <c r="A133" s="13"/>
      <c r="B133" s="218"/>
      <c r="C133" s="219"/>
      <c r="D133" s="220" t="s">
        <v>234</v>
      </c>
      <c r="E133" s="219"/>
      <c r="F133" s="222" t="s">
        <v>1022</v>
      </c>
      <c r="G133" s="219"/>
      <c r="H133" s="223">
        <v>0.78000000000000003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4</v>
      </c>
      <c r="AX133" s="13" t="s">
        <v>84</v>
      </c>
      <c r="AY133" s="229" t="s">
        <v>225</v>
      </c>
    </row>
    <row r="134" s="12" customFormat="1" ht="22.8" customHeight="1">
      <c r="A134" s="12"/>
      <c r="B134" s="189"/>
      <c r="C134" s="190"/>
      <c r="D134" s="191" t="s">
        <v>75</v>
      </c>
      <c r="E134" s="203" t="s">
        <v>86</v>
      </c>
      <c r="F134" s="203" t="s">
        <v>300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SUM(P135:P151)</f>
        <v>0</v>
      </c>
      <c r="Q134" s="197"/>
      <c r="R134" s="198">
        <f>SUM(R135:R151)</f>
        <v>42.300940299999994</v>
      </c>
      <c r="S134" s="197"/>
      <c r="T134" s="199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84</v>
      </c>
      <c r="AT134" s="201" t="s">
        <v>75</v>
      </c>
      <c r="AU134" s="201" t="s">
        <v>84</v>
      </c>
      <c r="AY134" s="200" t="s">
        <v>225</v>
      </c>
      <c r="BK134" s="202">
        <f>SUM(BK135:BK151)</f>
        <v>0</v>
      </c>
    </row>
    <row r="135" s="2" customFormat="1">
      <c r="A135" s="39"/>
      <c r="B135" s="40"/>
      <c r="C135" s="205" t="s">
        <v>131</v>
      </c>
      <c r="D135" s="205" t="s">
        <v>227</v>
      </c>
      <c r="E135" s="206" t="s">
        <v>860</v>
      </c>
      <c r="F135" s="207" t="s">
        <v>861</v>
      </c>
      <c r="G135" s="208" t="s">
        <v>248</v>
      </c>
      <c r="H135" s="209">
        <v>0.88</v>
      </c>
      <c r="I135" s="210"/>
      <c r="J135" s="211">
        <f>ROUND(I135*H135,2)</f>
        <v>0</v>
      </c>
      <c r="K135" s="207" t="s">
        <v>231</v>
      </c>
      <c r="L135" s="45"/>
      <c r="M135" s="212" t="s">
        <v>19</v>
      </c>
      <c r="N135" s="213" t="s">
        <v>47</v>
      </c>
      <c r="O135" s="85"/>
      <c r="P135" s="214">
        <f>O135*H135</f>
        <v>0</v>
      </c>
      <c r="Q135" s="214">
        <v>2.2563399999999998</v>
      </c>
      <c r="R135" s="214">
        <f>Q135*H135</f>
        <v>1.9855791999999999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232</v>
      </c>
      <c r="AT135" s="216" t="s">
        <v>227</v>
      </c>
      <c r="AU135" s="216" t="s">
        <v>86</v>
      </c>
      <c r="AY135" s="18" t="s">
        <v>225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84</v>
      </c>
      <c r="BK135" s="217">
        <f>ROUND(I135*H135,2)</f>
        <v>0</v>
      </c>
      <c r="BL135" s="18" t="s">
        <v>232</v>
      </c>
      <c r="BM135" s="216" t="s">
        <v>862</v>
      </c>
    </row>
    <row r="136" s="13" customFormat="1">
      <c r="A136" s="13"/>
      <c r="B136" s="218"/>
      <c r="C136" s="219"/>
      <c r="D136" s="220" t="s">
        <v>234</v>
      </c>
      <c r="E136" s="221" t="s">
        <v>769</v>
      </c>
      <c r="F136" s="222" t="s">
        <v>1023</v>
      </c>
      <c r="G136" s="219"/>
      <c r="H136" s="223">
        <v>0.88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234</v>
      </c>
      <c r="AU136" s="229" t="s">
        <v>86</v>
      </c>
      <c r="AV136" s="13" t="s">
        <v>86</v>
      </c>
      <c r="AW136" s="13" t="s">
        <v>37</v>
      </c>
      <c r="AX136" s="13" t="s">
        <v>84</v>
      </c>
      <c r="AY136" s="229" t="s">
        <v>225</v>
      </c>
    </row>
    <row r="137" s="2" customFormat="1" ht="33" customHeight="1">
      <c r="A137" s="39"/>
      <c r="B137" s="40"/>
      <c r="C137" s="205" t="s">
        <v>134</v>
      </c>
      <c r="D137" s="205" t="s">
        <v>227</v>
      </c>
      <c r="E137" s="206" t="s">
        <v>864</v>
      </c>
      <c r="F137" s="207" t="s">
        <v>865</v>
      </c>
      <c r="G137" s="208" t="s">
        <v>248</v>
      </c>
      <c r="H137" s="209">
        <v>15.824999999999999</v>
      </c>
      <c r="I137" s="210"/>
      <c r="J137" s="211">
        <f>ROUND(I137*H137,2)</f>
        <v>0</v>
      </c>
      <c r="K137" s="207" t="s">
        <v>231</v>
      </c>
      <c r="L137" s="45"/>
      <c r="M137" s="212" t="s">
        <v>19</v>
      </c>
      <c r="N137" s="213" t="s">
        <v>47</v>
      </c>
      <c r="O137" s="85"/>
      <c r="P137" s="214">
        <f>O137*H137</f>
        <v>0</v>
      </c>
      <c r="Q137" s="214">
        <v>2.45329</v>
      </c>
      <c r="R137" s="214">
        <f>Q137*H137</f>
        <v>38.823314249999996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232</v>
      </c>
      <c r="AT137" s="216" t="s">
        <v>227</v>
      </c>
      <c r="AU137" s="216" t="s">
        <v>86</v>
      </c>
      <c r="AY137" s="18" t="s">
        <v>225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232</v>
      </c>
      <c r="BM137" s="216" t="s">
        <v>866</v>
      </c>
    </row>
    <row r="138" s="15" customFormat="1">
      <c r="A138" s="15"/>
      <c r="B138" s="255"/>
      <c r="C138" s="256"/>
      <c r="D138" s="220" t="s">
        <v>234</v>
      </c>
      <c r="E138" s="257" t="s">
        <v>19</v>
      </c>
      <c r="F138" s="258" t="s">
        <v>867</v>
      </c>
      <c r="G138" s="256"/>
      <c r="H138" s="257" t="s">
        <v>19</v>
      </c>
      <c r="I138" s="259"/>
      <c r="J138" s="256"/>
      <c r="K138" s="256"/>
      <c r="L138" s="260"/>
      <c r="M138" s="261"/>
      <c r="N138" s="262"/>
      <c r="O138" s="262"/>
      <c r="P138" s="262"/>
      <c r="Q138" s="262"/>
      <c r="R138" s="262"/>
      <c r="S138" s="262"/>
      <c r="T138" s="26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4" t="s">
        <v>234</v>
      </c>
      <c r="AU138" s="264" t="s">
        <v>86</v>
      </c>
      <c r="AV138" s="15" t="s">
        <v>84</v>
      </c>
      <c r="AW138" s="15" t="s">
        <v>37</v>
      </c>
      <c r="AX138" s="15" t="s">
        <v>76</v>
      </c>
      <c r="AY138" s="264" t="s">
        <v>225</v>
      </c>
    </row>
    <row r="139" s="13" customFormat="1">
      <c r="A139" s="13"/>
      <c r="B139" s="218"/>
      <c r="C139" s="219"/>
      <c r="D139" s="220" t="s">
        <v>234</v>
      </c>
      <c r="E139" s="221" t="s">
        <v>19</v>
      </c>
      <c r="F139" s="222" t="s">
        <v>1024</v>
      </c>
      <c r="G139" s="219"/>
      <c r="H139" s="223">
        <v>13.125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234</v>
      </c>
      <c r="AU139" s="229" t="s">
        <v>86</v>
      </c>
      <c r="AV139" s="13" t="s">
        <v>86</v>
      </c>
      <c r="AW139" s="13" t="s">
        <v>37</v>
      </c>
      <c r="AX139" s="13" t="s">
        <v>76</v>
      </c>
      <c r="AY139" s="229" t="s">
        <v>225</v>
      </c>
    </row>
    <row r="140" s="13" customFormat="1">
      <c r="A140" s="13"/>
      <c r="B140" s="218"/>
      <c r="C140" s="219"/>
      <c r="D140" s="220" t="s">
        <v>234</v>
      </c>
      <c r="E140" s="221" t="s">
        <v>19</v>
      </c>
      <c r="F140" s="222" t="s">
        <v>1025</v>
      </c>
      <c r="G140" s="219"/>
      <c r="H140" s="223">
        <v>2.7000000000000002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234</v>
      </c>
      <c r="AU140" s="229" t="s">
        <v>86</v>
      </c>
      <c r="AV140" s="13" t="s">
        <v>86</v>
      </c>
      <c r="AW140" s="13" t="s">
        <v>37</v>
      </c>
      <c r="AX140" s="13" t="s">
        <v>76</v>
      </c>
      <c r="AY140" s="229" t="s">
        <v>225</v>
      </c>
    </row>
    <row r="141" s="14" customFormat="1">
      <c r="A141" s="14"/>
      <c r="B141" s="230"/>
      <c r="C141" s="231"/>
      <c r="D141" s="220" t="s">
        <v>234</v>
      </c>
      <c r="E141" s="232" t="s">
        <v>772</v>
      </c>
      <c r="F141" s="233" t="s">
        <v>245</v>
      </c>
      <c r="G141" s="231"/>
      <c r="H141" s="234">
        <v>15.824999999999999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234</v>
      </c>
      <c r="AU141" s="240" t="s">
        <v>86</v>
      </c>
      <c r="AV141" s="14" t="s">
        <v>232</v>
      </c>
      <c r="AW141" s="14" t="s">
        <v>37</v>
      </c>
      <c r="AX141" s="14" t="s">
        <v>84</v>
      </c>
      <c r="AY141" s="240" t="s">
        <v>225</v>
      </c>
    </row>
    <row r="142" s="2" customFormat="1" ht="16.5" customHeight="1">
      <c r="A142" s="39"/>
      <c r="B142" s="40"/>
      <c r="C142" s="205" t="s">
        <v>137</v>
      </c>
      <c r="D142" s="205" t="s">
        <v>227</v>
      </c>
      <c r="E142" s="206" t="s">
        <v>328</v>
      </c>
      <c r="F142" s="207" t="s">
        <v>329</v>
      </c>
      <c r="G142" s="208" t="s">
        <v>230</v>
      </c>
      <c r="H142" s="209">
        <v>24.300000000000001</v>
      </c>
      <c r="I142" s="210"/>
      <c r="J142" s="211">
        <f>ROUND(I142*H142,2)</f>
        <v>0</v>
      </c>
      <c r="K142" s="207" t="s">
        <v>231</v>
      </c>
      <c r="L142" s="45"/>
      <c r="M142" s="212" t="s">
        <v>19</v>
      </c>
      <c r="N142" s="213" t="s">
        <v>47</v>
      </c>
      <c r="O142" s="85"/>
      <c r="P142" s="214">
        <f>O142*H142</f>
        <v>0</v>
      </c>
      <c r="Q142" s="214">
        <v>0.00264</v>
      </c>
      <c r="R142" s="214">
        <f>Q142*H142</f>
        <v>0.064152000000000001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232</v>
      </c>
      <c r="AT142" s="216" t="s">
        <v>227</v>
      </c>
      <c r="AU142" s="216" t="s">
        <v>86</v>
      </c>
      <c r="AY142" s="18" t="s">
        <v>225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84</v>
      </c>
      <c r="BK142" s="217">
        <f>ROUND(I142*H142,2)</f>
        <v>0</v>
      </c>
      <c r="BL142" s="18" t="s">
        <v>232</v>
      </c>
      <c r="BM142" s="216" t="s">
        <v>870</v>
      </c>
    </row>
    <row r="143" s="15" customFormat="1">
      <c r="A143" s="15"/>
      <c r="B143" s="255"/>
      <c r="C143" s="256"/>
      <c r="D143" s="220" t="s">
        <v>234</v>
      </c>
      <c r="E143" s="257" t="s">
        <v>19</v>
      </c>
      <c r="F143" s="258" t="s">
        <v>867</v>
      </c>
      <c r="G143" s="256"/>
      <c r="H143" s="257" t="s">
        <v>19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234</v>
      </c>
      <c r="AU143" s="264" t="s">
        <v>86</v>
      </c>
      <c r="AV143" s="15" t="s">
        <v>84</v>
      </c>
      <c r="AW143" s="15" t="s">
        <v>37</v>
      </c>
      <c r="AX143" s="15" t="s">
        <v>76</v>
      </c>
      <c r="AY143" s="264" t="s">
        <v>225</v>
      </c>
    </row>
    <row r="144" s="13" customFormat="1">
      <c r="A144" s="13"/>
      <c r="B144" s="218"/>
      <c r="C144" s="219"/>
      <c r="D144" s="220" t="s">
        <v>234</v>
      </c>
      <c r="E144" s="221" t="s">
        <v>19</v>
      </c>
      <c r="F144" s="222" t="s">
        <v>1026</v>
      </c>
      <c r="G144" s="219"/>
      <c r="H144" s="223">
        <v>18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234</v>
      </c>
      <c r="AU144" s="229" t="s">
        <v>86</v>
      </c>
      <c r="AV144" s="13" t="s">
        <v>86</v>
      </c>
      <c r="AW144" s="13" t="s">
        <v>37</v>
      </c>
      <c r="AX144" s="13" t="s">
        <v>76</v>
      </c>
      <c r="AY144" s="229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1027</v>
      </c>
      <c r="G145" s="219"/>
      <c r="H145" s="223">
        <v>6.2999999999999998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4" customFormat="1">
      <c r="A146" s="14"/>
      <c r="B146" s="230"/>
      <c r="C146" s="231"/>
      <c r="D146" s="220" t="s">
        <v>234</v>
      </c>
      <c r="E146" s="232" t="s">
        <v>19</v>
      </c>
      <c r="F146" s="233" t="s">
        <v>245</v>
      </c>
      <c r="G146" s="231"/>
      <c r="H146" s="234">
        <v>24.300000000000001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234</v>
      </c>
      <c r="AU146" s="240" t="s">
        <v>86</v>
      </c>
      <c r="AV146" s="14" t="s">
        <v>232</v>
      </c>
      <c r="AW146" s="14" t="s">
        <v>37</v>
      </c>
      <c r="AX146" s="14" t="s">
        <v>84</v>
      </c>
      <c r="AY146" s="240" t="s">
        <v>225</v>
      </c>
    </row>
    <row r="147" s="2" customFormat="1" ht="16.5" customHeight="1">
      <c r="A147" s="39"/>
      <c r="B147" s="40"/>
      <c r="C147" s="205" t="s">
        <v>140</v>
      </c>
      <c r="D147" s="205" t="s">
        <v>227</v>
      </c>
      <c r="E147" s="206" t="s">
        <v>355</v>
      </c>
      <c r="F147" s="207" t="s">
        <v>356</v>
      </c>
      <c r="G147" s="208" t="s">
        <v>230</v>
      </c>
      <c r="H147" s="209">
        <v>24.300000000000001</v>
      </c>
      <c r="I147" s="210"/>
      <c r="J147" s="211">
        <f>ROUND(I147*H147,2)</f>
        <v>0</v>
      </c>
      <c r="K147" s="207" t="s">
        <v>231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232</v>
      </c>
      <c r="AT147" s="216" t="s">
        <v>227</v>
      </c>
      <c r="AU147" s="216" t="s">
        <v>86</v>
      </c>
      <c r="AY147" s="18" t="s">
        <v>225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232</v>
      </c>
      <c r="BM147" s="216" t="s">
        <v>873</v>
      </c>
    </row>
    <row r="148" s="2" customFormat="1" ht="21.75" customHeight="1">
      <c r="A148" s="39"/>
      <c r="B148" s="40"/>
      <c r="C148" s="205" t="s">
        <v>7</v>
      </c>
      <c r="D148" s="205" t="s">
        <v>227</v>
      </c>
      <c r="E148" s="206" t="s">
        <v>874</v>
      </c>
      <c r="F148" s="207" t="s">
        <v>875</v>
      </c>
      <c r="G148" s="208" t="s">
        <v>361</v>
      </c>
      <c r="H148" s="209">
        <v>0.71199999999999997</v>
      </c>
      <c r="I148" s="210"/>
      <c r="J148" s="211">
        <f>ROUND(I148*H148,2)</f>
        <v>0</v>
      </c>
      <c r="K148" s="207" t="s">
        <v>231</v>
      </c>
      <c r="L148" s="45"/>
      <c r="M148" s="212" t="s">
        <v>19</v>
      </c>
      <c r="N148" s="213" t="s">
        <v>47</v>
      </c>
      <c r="O148" s="85"/>
      <c r="P148" s="214">
        <f>O148*H148</f>
        <v>0</v>
      </c>
      <c r="Q148" s="214">
        <v>1.0606199999999999</v>
      </c>
      <c r="R148" s="214">
        <f>Q148*H148</f>
        <v>0.75516143999999985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232</v>
      </c>
      <c r="AT148" s="216" t="s">
        <v>227</v>
      </c>
      <c r="AU148" s="216" t="s">
        <v>86</v>
      </c>
      <c r="AY148" s="18" t="s">
        <v>225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84</v>
      </c>
      <c r="BK148" s="217">
        <f>ROUND(I148*H148,2)</f>
        <v>0</v>
      </c>
      <c r="BL148" s="18" t="s">
        <v>232</v>
      </c>
      <c r="BM148" s="216" t="s">
        <v>876</v>
      </c>
    </row>
    <row r="149" s="13" customFormat="1">
      <c r="A149" s="13"/>
      <c r="B149" s="218"/>
      <c r="C149" s="219"/>
      <c r="D149" s="220" t="s">
        <v>234</v>
      </c>
      <c r="E149" s="221" t="s">
        <v>19</v>
      </c>
      <c r="F149" s="222" t="s">
        <v>877</v>
      </c>
      <c r="G149" s="219"/>
      <c r="H149" s="223">
        <v>0.71199999999999997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234</v>
      </c>
      <c r="AU149" s="229" t="s">
        <v>86</v>
      </c>
      <c r="AV149" s="13" t="s">
        <v>86</v>
      </c>
      <c r="AW149" s="13" t="s">
        <v>37</v>
      </c>
      <c r="AX149" s="13" t="s">
        <v>84</v>
      </c>
      <c r="AY149" s="229" t="s">
        <v>225</v>
      </c>
    </row>
    <row r="150" s="2" customFormat="1">
      <c r="A150" s="39"/>
      <c r="B150" s="40"/>
      <c r="C150" s="205" t="s">
        <v>145</v>
      </c>
      <c r="D150" s="205" t="s">
        <v>227</v>
      </c>
      <c r="E150" s="206" t="s">
        <v>359</v>
      </c>
      <c r="F150" s="207" t="s">
        <v>360</v>
      </c>
      <c r="G150" s="208" t="s">
        <v>361</v>
      </c>
      <c r="H150" s="209">
        <v>0.63300000000000001</v>
      </c>
      <c r="I150" s="210"/>
      <c r="J150" s="211">
        <f>ROUND(I150*H150,2)</f>
        <v>0</v>
      </c>
      <c r="K150" s="207" t="s">
        <v>231</v>
      </c>
      <c r="L150" s="45"/>
      <c r="M150" s="212" t="s">
        <v>19</v>
      </c>
      <c r="N150" s="213" t="s">
        <v>47</v>
      </c>
      <c r="O150" s="85"/>
      <c r="P150" s="214">
        <f>O150*H150</f>
        <v>0</v>
      </c>
      <c r="Q150" s="214">
        <v>1.06277</v>
      </c>
      <c r="R150" s="214">
        <f>Q150*H150</f>
        <v>0.67273340999999998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232</v>
      </c>
      <c r="AT150" s="216" t="s">
        <v>227</v>
      </c>
      <c r="AU150" s="216" t="s">
        <v>86</v>
      </c>
      <c r="AY150" s="18" t="s">
        <v>225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232</v>
      </c>
      <c r="BM150" s="216" t="s">
        <v>878</v>
      </c>
    </row>
    <row r="151" s="13" customFormat="1">
      <c r="A151" s="13"/>
      <c r="B151" s="218"/>
      <c r="C151" s="219"/>
      <c r="D151" s="220" t="s">
        <v>234</v>
      </c>
      <c r="E151" s="221" t="s">
        <v>19</v>
      </c>
      <c r="F151" s="222" t="s">
        <v>879</v>
      </c>
      <c r="G151" s="219"/>
      <c r="H151" s="223">
        <v>0.63300000000000001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234</v>
      </c>
      <c r="AU151" s="229" t="s">
        <v>86</v>
      </c>
      <c r="AV151" s="13" t="s">
        <v>86</v>
      </c>
      <c r="AW151" s="13" t="s">
        <v>37</v>
      </c>
      <c r="AX151" s="13" t="s">
        <v>84</v>
      </c>
      <c r="AY151" s="229" t="s">
        <v>225</v>
      </c>
    </row>
    <row r="152" s="12" customFormat="1" ht="22.8" customHeight="1">
      <c r="A152" s="12"/>
      <c r="B152" s="189"/>
      <c r="C152" s="190"/>
      <c r="D152" s="191" t="s">
        <v>75</v>
      </c>
      <c r="E152" s="203" t="s">
        <v>327</v>
      </c>
      <c r="F152" s="203" t="s">
        <v>364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SUM(P153:P168)</f>
        <v>0</v>
      </c>
      <c r="Q152" s="197"/>
      <c r="R152" s="198">
        <f>SUM(R153:R168)</f>
        <v>0</v>
      </c>
      <c r="S152" s="197"/>
      <c r="T152" s="199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84</v>
      </c>
      <c r="AT152" s="201" t="s">
        <v>75</v>
      </c>
      <c r="AU152" s="201" t="s">
        <v>84</v>
      </c>
      <c r="AY152" s="200" t="s">
        <v>225</v>
      </c>
      <c r="BK152" s="202">
        <f>SUM(BK153:BK168)</f>
        <v>0</v>
      </c>
    </row>
    <row r="153" s="2" customFormat="1">
      <c r="A153" s="39"/>
      <c r="B153" s="40"/>
      <c r="C153" s="205" t="s">
        <v>148</v>
      </c>
      <c r="D153" s="205" t="s">
        <v>227</v>
      </c>
      <c r="E153" s="206" t="s">
        <v>880</v>
      </c>
      <c r="F153" s="207" t="s">
        <v>881</v>
      </c>
      <c r="G153" s="208" t="s">
        <v>230</v>
      </c>
      <c r="H153" s="209">
        <v>7.7999999999999998</v>
      </c>
      <c r="I153" s="210"/>
      <c r="J153" s="211">
        <f>ROUND(I153*H153,2)</f>
        <v>0</v>
      </c>
      <c r="K153" s="207" t="s">
        <v>231</v>
      </c>
      <c r="L153" s="45"/>
      <c r="M153" s="212" t="s">
        <v>19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232</v>
      </c>
      <c r="AT153" s="216" t="s">
        <v>227</v>
      </c>
      <c r="AU153" s="216" t="s">
        <v>86</v>
      </c>
      <c r="AY153" s="18" t="s">
        <v>225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84</v>
      </c>
      <c r="BK153" s="217">
        <f>ROUND(I153*H153,2)</f>
        <v>0</v>
      </c>
      <c r="BL153" s="18" t="s">
        <v>232</v>
      </c>
      <c r="BM153" s="216" t="s">
        <v>882</v>
      </c>
    </row>
    <row r="154" s="13" customFormat="1">
      <c r="A154" s="13"/>
      <c r="B154" s="218"/>
      <c r="C154" s="219"/>
      <c r="D154" s="220" t="s">
        <v>234</v>
      </c>
      <c r="E154" s="221" t="s">
        <v>19</v>
      </c>
      <c r="F154" s="222" t="s">
        <v>804</v>
      </c>
      <c r="G154" s="219"/>
      <c r="H154" s="223">
        <v>7.7999999999999998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234</v>
      </c>
      <c r="AU154" s="229" t="s">
        <v>86</v>
      </c>
      <c r="AV154" s="13" t="s">
        <v>86</v>
      </c>
      <c r="AW154" s="13" t="s">
        <v>37</v>
      </c>
      <c r="AX154" s="13" t="s">
        <v>84</v>
      </c>
      <c r="AY154" s="229" t="s">
        <v>225</v>
      </c>
    </row>
    <row r="155" s="2" customFormat="1">
      <c r="A155" s="39"/>
      <c r="B155" s="40"/>
      <c r="C155" s="205" t="s">
        <v>151</v>
      </c>
      <c r="D155" s="205" t="s">
        <v>227</v>
      </c>
      <c r="E155" s="206" t="s">
        <v>883</v>
      </c>
      <c r="F155" s="207" t="s">
        <v>884</v>
      </c>
      <c r="G155" s="208" t="s">
        <v>230</v>
      </c>
      <c r="H155" s="209">
        <v>7.7999999999999998</v>
      </c>
      <c r="I155" s="210"/>
      <c r="J155" s="211">
        <f>ROUND(I155*H155,2)</f>
        <v>0</v>
      </c>
      <c r="K155" s="207" t="s">
        <v>231</v>
      </c>
      <c r="L155" s="45"/>
      <c r="M155" s="212" t="s">
        <v>19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232</v>
      </c>
      <c r="AT155" s="216" t="s">
        <v>227</v>
      </c>
      <c r="AU155" s="216" t="s">
        <v>86</v>
      </c>
      <c r="AY155" s="18" t="s">
        <v>225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232</v>
      </c>
      <c r="BM155" s="216" t="s">
        <v>885</v>
      </c>
    </row>
    <row r="156" s="13" customFormat="1">
      <c r="A156" s="13"/>
      <c r="B156" s="218"/>
      <c r="C156" s="219"/>
      <c r="D156" s="220" t="s">
        <v>234</v>
      </c>
      <c r="E156" s="221" t="s">
        <v>19</v>
      </c>
      <c r="F156" s="222" t="s">
        <v>804</v>
      </c>
      <c r="G156" s="219"/>
      <c r="H156" s="223">
        <v>7.7999999999999998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37</v>
      </c>
      <c r="AX156" s="13" t="s">
        <v>84</v>
      </c>
      <c r="AY156" s="229" t="s">
        <v>225</v>
      </c>
    </row>
    <row r="157" s="2" customFormat="1">
      <c r="A157" s="39"/>
      <c r="B157" s="40"/>
      <c r="C157" s="205" t="s">
        <v>154</v>
      </c>
      <c r="D157" s="205" t="s">
        <v>227</v>
      </c>
      <c r="E157" s="206" t="s">
        <v>886</v>
      </c>
      <c r="F157" s="207" t="s">
        <v>887</v>
      </c>
      <c r="G157" s="208" t="s">
        <v>230</v>
      </c>
      <c r="H157" s="209">
        <v>7.7999999999999998</v>
      </c>
      <c r="I157" s="210"/>
      <c r="J157" s="211">
        <f>ROUND(I157*H157,2)</f>
        <v>0</v>
      </c>
      <c r="K157" s="207" t="s">
        <v>231</v>
      </c>
      <c r="L157" s="45"/>
      <c r="M157" s="212" t="s">
        <v>19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232</v>
      </c>
      <c r="AT157" s="216" t="s">
        <v>227</v>
      </c>
      <c r="AU157" s="216" t="s">
        <v>86</v>
      </c>
      <c r="AY157" s="18" t="s">
        <v>225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84</v>
      </c>
      <c r="BK157" s="217">
        <f>ROUND(I157*H157,2)</f>
        <v>0</v>
      </c>
      <c r="BL157" s="18" t="s">
        <v>232</v>
      </c>
      <c r="BM157" s="216" t="s">
        <v>888</v>
      </c>
    </row>
    <row r="158" s="13" customFormat="1">
      <c r="A158" s="13"/>
      <c r="B158" s="218"/>
      <c r="C158" s="219"/>
      <c r="D158" s="220" t="s">
        <v>234</v>
      </c>
      <c r="E158" s="221" t="s">
        <v>19</v>
      </c>
      <c r="F158" s="222" t="s">
        <v>804</v>
      </c>
      <c r="G158" s="219"/>
      <c r="H158" s="223">
        <v>7.7999999999999998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234</v>
      </c>
      <c r="AU158" s="229" t="s">
        <v>86</v>
      </c>
      <c r="AV158" s="13" t="s">
        <v>86</v>
      </c>
      <c r="AW158" s="13" t="s">
        <v>37</v>
      </c>
      <c r="AX158" s="13" t="s">
        <v>84</v>
      </c>
      <c r="AY158" s="229" t="s">
        <v>225</v>
      </c>
    </row>
    <row r="159" s="2" customFormat="1">
      <c r="A159" s="39"/>
      <c r="B159" s="40"/>
      <c r="C159" s="205" t="s">
        <v>157</v>
      </c>
      <c r="D159" s="205" t="s">
        <v>227</v>
      </c>
      <c r="E159" s="206" t="s">
        <v>889</v>
      </c>
      <c r="F159" s="207" t="s">
        <v>890</v>
      </c>
      <c r="G159" s="208" t="s">
        <v>230</v>
      </c>
      <c r="H159" s="209">
        <v>7.7999999999999998</v>
      </c>
      <c r="I159" s="210"/>
      <c r="J159" s="211">
        <f>ROUND(I159*H159,2)</f>
        <v>0</v>
      </c>
      <c r="K159" s="207" t="s">
        <v>231</v>
      </c>
      <c r="L159" s="45"/>
      <c r="M159" s="212" t="s">
        <v>19</v>
      </c>
      <c r="N159" s="213" t="s">
        <v>47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232</v>
      </c>
      <c r="AT159" s="216" t="s">
        <v>227</v>
      </c>
      <c r="AU159" s="216" t="s">
        <v>86</v>
      </c>
      <c r="AY159" s="18" t="s">
        <v>225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84</v>
      </c>
      <c r="BK159" s="217">
        <f>ROUND(I159*H159,2)</f>
        <v>0</v>
      </c>
      <c r="BL159" s="18" t="s">
        <v>232</v>
      </c>
      <c r="BM159" s="216" t="s">
        <v>891</v>
      </c>
    </row>
    <row r="160" s="13" customFormat="1">
      <c r="A160" s="13"/>
      <c r="B160" s="218"/>
      <c r="C160" s="219"/>
      <c r="D160" s="220" t="s">
        <v>234</v>
      </c>
      <c r="E160" s="221" t="s">
        <v>19</v>
      </c>
      <c r="F160" s="222" t="s">
        <v>804</v>
      </c>
      <c r="G160" s="219"/>
      <c r="H160" s="223">
        <v>7.7999999999999998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234</v>
      </c>
      <c r="AU160" s="229" t="s">
        <v>86</v>
      </c>
      <c r="AV160" s="13" t="s">
        <v>86</v>
      </c>
      <c r="AW160" s="13" t="s">
        <v>37</v>
      </c>
      <c r="AX160" s="13" t="s">
        <v>84</v>
      </c>
      <c r="AY160" s="229" t="s">
        <v>225</v>
      </c>
    </row>
    <row r="161" s="2" customFormat="1">
      <c r="A161" s="39"/>
      <c r="B161" s="40"/>
      <c r="C161" s="205" t="s">
        <v>160</v>
      </c>
      <c r="D161" s="205" t="s">
        <v>227</v>
      </c>
      <c r="E161" s="206" t="s">
        <v>892</v>
      </c>
      <c r="F161" s="207" t="s">
        <v>893</v>
      </c>
      <c r="G161" s="208" t="s">
        <v>230</v>
      </c>
      <c r="H161" s="209">
        <v>35.799999999999997</v>
      </c>
      <c r="I161" s="210"/>
      <c r="J161" s="211">
        <f>ROUND(I161*H161,2)</f>
        <v>0</v>
      </c>
      <c r="K161" s="207" t="s">
        <v>231</v>
      </c>
      <c r="L161" s="45"/>
      <c r="M161" s="212" t="s">
        <v>19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232</v>
      </c>
      <c r="AT161" s="216" t="s">
        <v>227</v>
      </c>
      <c r="AU161" s="216" t="s">
        <v>86</v>
      </c>
      <c r="AY161" s="18" t="s">
        <v>225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84</v>
      </c>
      <c r="BK161" s="217">
        <f>ROUND(I161*H161,2)</f>
        <v>0</v>
      </c>
      <c r="BL161" s="18" t="s">
        <v>232</v>
      </c>
      <c r="BM161" s="216" t="s">
        <v>894</v>
      </c>
    </row>
    <row r="162" s="13" customFormat="1">
      <c r="A162" s="13"/>
      <c r="B162" s="218"/>
      <c r="C162" s="219"/>
      <c r="D162" s="220" t="s">
        <v>234</v>
      </c>
      <c r="E162" s="221" t="s">
        <v>19</v>
      </c>
      <c r="F162" s="222" t="s">
        <v>804</v>
      </c>
      <c r="G162" s="219"/>
      <c r="H162" s="223">
        <v>7.7999999999999998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234</v>
      </c>
      <c r="AU162" s="229" t="s">
        <v>86</v>
      </c>
      <c r="AV162" s="13" t="s">
        <v>86</v>
      </c>
      <c r="AW162" s="13" t="s">
        <v>37</v>
      </c>
      <c r="AX162" s="13" t="s">
        <v>76</v>
      </c>
      <c r="AY162" s="229" t="s">
        <v>225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820</v>
      </c>
      <c r="G163" s="219"/>
      <c r="H163" s="223">
        <v>28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76</v>
      </c>
      <c r="AY163" s="229" t="s">
        <v>225</v>
      </c>
    </row>
    <row r="164" s="14" customFormat="1">
      <c r="A164" s="14"/>
      <c r="B164" s="230"/>
      <c r="C164" s="231"/>
      <c r="D164" s="220" t="s">
        <v>234</v>
      </c>
      <c r="E164" s="232" t="s">
        <v>19</v>
      </c>
      <c r="F164" s="233" t="s">
        <v>245</v>
      </c>
      <c r="G164" s="231"/>
      <c r="H164" s="234">
        <v>35.799999999999997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234</v>
      </c>
      <c r="AU164" s="240" t="s">
        <v>86</v>
      </c>
      <c r="AV164" s="14" t="s">
        <v>232</v>
      </c>
      <c r="AW164" s="14" t="s">
        <v>37</v>
      </c>
      <c r="AX164" s="14" t="s">
        <v>84</v>
      </c>
      <c r="AY164" s="240" t="s">
        <v>225</v>
      </c>
    </row>
    <row r="165" s="2" customFormat="1" ht="44.25" customHeight="1">
      <c r="A165" s="39"/>
      <c r="B165" s="40"/>
      <c r="C165" s="205" t="s">
        <v>163</v>
      </c>
      <c r="D165" s="205" t="s">
        <v>227</v>
      </c>
      <c r="E165" s="206" t="s">
        <v>895</v>
      </c>
      <c r="F165" s="207" t="s">
        <v>896</v>
      </c>
      <c r="G165" s="208" t="s">
        <v>230</v>
      </c>
      <c r="H165" s="209">
        <v>28</v>
      </c>
      <c r="I165" s="210"/>
      <c r="J165" s="211">
        <f>ROUND(I165*H165,2)</f>
        <v>0</v>
      </c>
      <c r="K165" s="207" t="s">
        <v>231</v>
      </c>
      <c r="L165" s="45"/>
      <c r="M165" s="212" t="s">
        <v>19</v>
      </c>
      <c r="N165" s="213" t="s">
        <v>47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232</v>
      </c>
      <c r="AT165" s="216" t="s">
        <v>227</v>
      </c>
      <c r="AU165" s="216" t="s">
        <v>86</v>
      </c>
      <c r="AY165" s="18" t="s">
        <v>225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84</v>
      </c>
      <c r="BK165" s="217">
        <f>ROUND(I165*H165,2)</f>
        <v>0</v>
      </c>
      <c r="BL165" s="18" t="s">
        <v>232</v>
      </c>
      <c r="BM165" s="216" t="s">
        <v>897</v>
      </c>
    </row>
    <row r="166" s="13" customFormat="1">
      <c r="A166" s="13"/>
      <c r="B166" s="218"/>
      <c r="C166" s="219"/>
      <c r="D166" s="220" t="s">
        <v>234</v>
      </c>
      <c r="E166" s="221" t="s">
        <v>19</v>
      </c>
      <c r="F166" s="222" t="s">
        <v>820</v>
      </c>
      <c r="G166" s="219"/>
      <c r="H166" s="223">
        <v>28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234</v>
      </c>
      <c r="AU166" s="229" t="s">
        <v>86</v>
      </c>
      <c r="AV166" s="13" t="s">
        <v>86</v>
      </c>
      <c r="AW166" s="13" t="s">
        <v>37</v>
      </c>
      <c r="AX166" s="13" t="s">
        <v>84</v>
      </c>
      <c r="AY166" s="229" t="s">
        <v>225</v>
      </c>
    </row>
    <row r="167" s="2" customFormat="1" ht="44.25" customHeight="1">
      <c r="A167" s="39"/>
      <c r="B167" s="40"/>
      <c r="C167" s="205" t="s">
        <v>166</v>
      </c>
      <c r="D167" s="205" t="s">
        <v>227</v>
      </c>
      <c r="E167" s="206" t="s">
        <v>898</v>
      </c>
      <c r="F167" s="207" t="s">
        <v>899</v>
      </c>
      <c r="G167" s="208" t="s">
        <v>230</v>
      </c>
      <c r="H167" s="209">
        <v>7.7999999999999998</v>
      </c>
      <c r="I167" s="210"/>
      <c r="J167" s="211">
        <f>ROUND(I167*H167,2)</f>
        <v>0</v>
      </c>
      <c r="K167" s="207" t="s">
        <v>231</v>
      </c>
      <c r="L167" s="45"/>
      <c r="M167" s="212" t="s">
        <v>19</v>
      </c>
      <c r="N167" s="213" t="s">
        <v>47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232</v>
      </c>
      <c r="AT167" s="216" t="s">
        <v>227</v>
      </c>
      <c r="AU167" s="216" t="s">
        <v>86</v>
      </c>
      <c r="AY167" s="18" t="s">
        <v>225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84</v>
      </c>
      <c r="BK167" s="217">
        <f>ROUND(I167*H167,2)</f>
        <v>0</v>
      </c>
      <c r="BL167" s="18" t="s">
        <v>232</v>
      </c>
      <c r="BM167" s="216" t="s">
        <v>900</v>
      </c>
    </row>
    <row r="168" s="13" customFormat="1">
      <c r="A168" s="13"/>
      <c r="B168" s="218"/>
      <c r="C168" s="219"/>
      <c r="D168" s="220" t="s">
        <v>234</v>
      </c>
      <c r="E168" s="221" t="s">
        <v>19</v>
      </c>
      <c r="F168" s="222" t="s">
        <v>804</v>
      </c>
      <c r="G168" s="219"/>
      <c r="H168" s="223">
        <v>7.7999999999999998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37</v>
      </c>
      <c r="AX168" s="13" t="s">
        <v>84</v>
      </c>
      <c r="AY168" s="229" t="s">
        <v>225</v>
      </c>
    </row>
    <row r="169" s="12" customFormat="1" ht="22.8" customHeight="1">
      <c r="A169" s="12"/>
      <c r="B169" s="189"/>
      <c r="C169" s="190"/>
      <c r="D169" s="191" t="s">
        <v>75</v>
      </c>
      <c r="E169" s="203" t="s">
        <v>369</v>
      </c>
      <c r="F169" s="203" t="s">
        <v>377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SUM(P170:P204)</f>
        <v>0</v>
      </c>
      <c r="Q169" s="197"/>
      <c r="R169" s="198">
        <f>SUM(R170:R204)</f>
        <v>11.7710805</v>
      </c>
      <c r="S169" s="197"/>
      <c r="T169" s="199">
        <f>SUM(T170:T204)</f>
        <v>3.7380000000000004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84</v>
      </c>
      <c r="AT169" s="201" t="s">
        <v>75</v>
      </c>
      <c r="AU169" s="201" t="s">
        <v>84</v>
      </c>
      <c r="AY169" s="200" t="s">
        <v>225</v>
      </c>
      <c r="BK169" s="202">
        <f>SUM(BK170:BK204)</f>
        <v>0</v>
      </c>
    </row>
    <row r="170" s="2" customFormat="1">
      <c r="A170" s="39"/>
      <c r="B170" s="40"/>
      <c r="C170" s="205" t="s">
        <v>169</v>
      </c>
      <c r="D170" s="205" t="s">
        <v>227</v>
      </c>
      <c r="E170" s="206" t="s">
        <v>1028</v>
      </c>
      <c r="F170" s="207" t="s">
        <v>1029</v>
      </c>
      <c r="G170" s="208" t="s">
        <v>380</v>
      </c>
      <c r="H170" s="209">
        <v>1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47</v>
      </c>
      <c r="O170" s="85"/>
      <c r="P170" s="214">
        <f>O170*H170</f>
        <v>0</v>
      </c>
      <c r="Q170" s="214">
        <v>3.25</v>
      </c>
      <c r="R170" s="214">
        <f>Q170*H170</f>
        <v>3.25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232</v>
      </c>
      <c r="AT170" s="216" t="s">
        <v>227</v>
      </c>
      <c r="AU170" s="216" t="s">
        <v>86</v>
      </c>
      <c r="AY170" s="18" t="s">
        <v>225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84</v>
      </c>
      <c r="BK170" s="217">
        <f>ROUND(I170*H170,2)</f>
        <v>0</v>
      </c>
      <c r="BL170" s="18" t="s">
        <v>232</v>
      </c>
      <c r="BM170" s="216" t="s">
        <v>903</v>
      </c>
    </row>
    <row r="171" s="2" customFormat="1">
      <c r="A171" s="39"/>
      <c r="B171" s="40"/>
      <c r="C171" s="41"/>
      <c r="D171" s="220" t="s">
        <v>414</v>
      </c>
      <c r="E171" s="41"/>
      <c r="F171" s="251" t="s">
        <v>904</v>
      </c>
      <c r="G171" s="41"/>
      <c r="H171" s="41"/>
      <c r="I171" s="252"/>
      <c r="J171" s="41"/>
      <c r="K171" s="41"/>
      <c r="L171" s="45"/>
      <c r="M171" s="253"/>
      <c r="N171" s="25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414</v>
      </c>
      <c r="AU171" s="18" t="s">
        <v>86</v>
      </c>
    </row>
    <row r="172" s="2" customFormat="1">
      <c r="A172" s="39"/>
      <c r="B172" s="40"/>
      <c r="C172" s="205" t="s">
        <v>172</v>
      </c>
      <c r="D172" s="205" t="s">
        <v>227</v>
      </c>
      <c r="E172" s="206" t="s">
        <v>1030</v>
      </c>
      <c r="F172" s="207" t="s">
        <v>1031</v>
      </c>
      <c r="G172" s="208" t="s">
        <v>380</v>
      </c>
      <c r="H172" s="209">
        <v>1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47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3.4500000000000002</v>
      </c>
      <c r="T172" s="215">
        <f>S172*H172</f>
        <v>3.4500000000000002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232</v>
      </c>
      <c r="AT172" s="216" t="s">
        <v>227</v>
      </c>
      <c r="AU172" s="216" t="s">
        <v>86</v>
      </c>
      <c r="AY172" s="18" t="s">
        <v>225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84</v>
      </c>
      <c r="BK172" s="217">
        <f>ROUND(I172*H172,2)</f>
        <v>0</v>
      </c>
      <c r="BL172" s="18" t="s">
        <v>232</v>
      </c>
      <c r="BM172" s="216" t="s">
        <v>907</v>
      </c>
    </row>
    <row r="173" s="2" customFormat="1">
      <c r="A173" s="39"/>
      <c r="B173" s="40"/>
      <c r="C173" s="41"/>
      <c r="D173" s="220" t="s">
        <v>414</v>
      </c>
      <c r="E173" s="41"/>
      <c r="F173" s="251" t="s">
        <v>904</v>
      </c>
      <c r="G173" s="41"/>
      <c r="H173" s="41"/>
      <c r="I173" s="252"/>
      <c r="J173" s="41"/>
      <c r="K173" s="41"/>
      <c r="L173" s="45"/>
      <c r="M173" s="253"/>
      <c r="N173" s="25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414</v>
      </c>
      <c r="AU173" s="18" t="s">
        <v>86</v>
      </c>
    </row>
    <row r="174" s="2" customFormat="1">
      <c r="A174" s="39"/>
      <c r="B174" s="40"/>
      <c r="C174" s="205" t="s">
        <v>175</v>
      </c>
      <c r="D174" s="205" t="s">
        <v>227</v>
      </c>
      <c r="E174" s="206" t="s">
        <v>908</v>
      </c>
      <c r="F174" s="207" t="s">
        <v>909</v>
      </c>
      <c r="G174" s="208" t="s">
        <v>559</v>
      </c>
      <c r="H174" s="209">
        <v>24</v>
      </c>
      <c r="I174" s="210"/>
      <c r="J174" s="211">
        <f>ROUND(I174*H174,2)</f>
        <v>0</v>
      </c>
      <c r="K174" s="207" t="s">
        <v>231</v>
      </c>
      <c r="L174" s="45"/>
      <c r="M174" s="212" t="s">
        <v>19</v>
      </c>
      <c r="N174" s="213" t="s">
        <v>47</v>
      </c>
      <c r="O174" s="85"/>
      <c r="P174" s="214">
        <f>O174*H174</f>
        <v>0</v>
      </c>
      <c r="Q174" s="214">
        <v>0.030599999999999999</v>
      </c>
      <c r="R174" s="214">
        <f>Q174*H174</f>
        <v>0.73439999999999994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232</v>
      </c>
      <c r="AT174" s="216" t="s">
        <v>227</v>
      </c>
      <c r="AU174" s="216" t="s">
        <v>86</v>
      </c>
      <c r="AY174" s="18" t="s">
        <v>225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84</v>
      </c>
      <c r="BK174" s="217">
        <f>ROUND(I174*H174,2)</f>
        <v>0</v>
      </c>
      <c r="BL174" s="18" t="s">
        <v>232</v>
      </c>
      <c r="BM174" s="216" t="s">
        <v>910</v>
      </c>
    </row>
    <row r="175" s="2" customFormat="1">
      <c r="A175" s="39"/>
      <c r="B175" s="40"/>
      <c r="C175" s="41"/>
      <c r="D175" s="220" t="s">
        <v>414</v>
      </c>
      <c r="E175" s="41"/>
      <c r="F175" s="251" t="s">
        <v>911</v>
      </c>
      <c r="G175" s="41"/>
      <c r="H175" s="41"/>
      <c r="I175" s="252"/>
      <c r="J175" s="41"/>
      <c r="K175" s="41"/>
      <c r="L175" s="45"/>
      <c r="M175" s="253"/>
      <c r="N175" s="25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414</v>
      </c>
      <c r="AU175" s="18" t="s">
        <v>86</v>
      </c>
    </row>
    <row r="176" s="13" customFormat="1">
      <c r="A176" s="13"/>
      <c r="B176" s="218"/>
      <c r="C176" s="219"/>
      <c r="D176" s="220" t="s">
        <v>234</v>
      </c>
      <c r="E176" s="221" t="s">
        <v>19</v>
      </c>
      <c r="F176" s="222" t="s">
        <v>912</v>
      </c>
      <c r="G176" s="219"/>
      <c r="H176" s="223">
        <v>24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234</v>
      </c>
      <c r="AU176" s="229" t="s">
        <v>86</v>
      </c>
      <c r="AV176" s="13" t="s">
        <v>86</v>
      </c>
      <c r="AW176" s="13" t="s">
        <v>37</v>
      </c>
      <c r="AX176" s="13" t="s">
        <v>84</v>
      </c>
      <c r="AY176" s="229" t="s">
        <v>225</v>
      </c>
    </row>
    <row r="177" s="2" customFormat="1">
      <c r="A177" s="39"/>
      <c r="B177" s="40"/>
      <c r="C177" s="205" t="s">
        <v>178</v>
      </c>
      <c r="D177" s="205" t="s">
        <v>227</v>
      </c>
      <c r="E177" s="206" t="s">
        <v>661</v>
      </c>
      <c r="F177" s="207" t="s">
        <v>662</v>
      </c>
      <c r="G177" s="208" t="s">
        <v>380</v>
      </c>
      <c r="H177" s="209">
        <v>2</v>
      </c>
      <c r="I177" s="210"/>
      <c r="J177" s="211">
        <f>ROUND(I177*H177,2)</f>
        <v>0</v>
      </c>
      <c r="K177" s="207" t="s">
        <v>231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3.75475</v>
      </c>
      <c r="R177" s="214">
        <f>Q177*H177</f>
        <v>7.5095000000000001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232</v>
      </c>
      <c r="AT177" s="216" t="s">
        <v>227</v>
      </c>
      <c r="AU177" s="216" t="s">
        <v>86</v>
      </c>
      <c r="AY177" s="18" t="s">
        <v>225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232</v>
      </c>
      <c r="BM177" s="216" t="s">
        <v>663</v>
      </c>
    </row>
    <row r="178" s="2" customFormat="1" ht="16.5" customHeight="1">
      <c r="A178" s="39"/>
      <c r="B178" s="40"/>
      <c r="C178" s="241" t="s">
        <v>181</v>
      </c>
      <c r="D178" s="241" t="s">
        <v>410</v>
      </c>
      <c r="E178" s="242" t="s">
        <v>471</v>
      </c>
      <c r="F178" s="243" t="s">
        <v>472</v>
      </c>
      <c r="G178" s="244" t="s">
        <v>230</v>
      </c>
      <c r="H178" s="245">
        <v>10.935000000000001</v>
      </c>
      <c r="I178" s="246"/>
      <c r="J178" s="247">
        <f>ROUND(I178*H178,2)</f>
        <v>0</v>
      </c>
      <c r="K178" s="243" t="s">
        <v>19</v>
      </c>
      <c r="L178" s="248"/>
      <c r="M178" s="249" t="s">
        <v>19</v>
      </c>
      <c r="N178" s="250" t="s">
        <v>47</v>
      </c>
      <c r="O178" s="85"/>
      <c r="P178" s="214">
        <f>O178*H178</f>
        <v>0</v>
      </c>
      <c r="Q178" s="214">
        <v>0.024500000000000001</v>
      </c>
      <c r="R178" s="214">
        <f>Q178*H178</f>
        <v>0.26790750000000002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365</v>
      </c>
      <c r="AT178" s="216" t="s">
        <v>410</v>
      </c>
      <c r="AU178" s="216" t="s">
        <v>86</v>
      </c>
      <c r="AY178" s="18" t="s">
        <v>225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232</v>
      </c>
      <c r="BM178" s="216" t="s">
        <v>664</v>
      </c>
    </row>
    <row r="179" s="13" customFormat="1">
      <c r="A179" s="13"/>
      <c r="B179" s="218"/>
      <c r="C179" s="219"/>
      <c r="D179" s="220" t="s">
        <v>234</v>
      </c>
      <c r="E179" s="221" t="s">
        <v>654</v>
      </c>
      <c r="F179" s="222" t="s">
        <v>1032</v>
      </c>
      <c r="G179" s="219"/>
      <c r="H179" s="223">
        <v>10.935000000000001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234</v>
      </c>
      <c r="AU179" s="229" t="s">
        <v>86</v>
      </c>
      <c r="AV179" s="13" t="s">
        <v>86</v>
      </c>
      <c r="AW179" s="13" t="s">
        <v>37</v>
      </c>
      <c r="AX179" s="13" t="s">
        <v>84</v>
      </c>
      <c r="AY179" s="229" t="s">
        <v>225</v>
      </c>
    </row>
    <row r="180" s="2" customFormat="1">
      <c r="A180" s="39"/>
      <c r="B180" s="40"/>
      <c r="C180" s="205" t="s">
        <v>184</v>
      </c>
      <c r="D180" s="205" t="s">
        <v>227</v>
      </c>
      <c r="E180" s="206" t="s">
        <v>919</v>
      </c>
      <c r="F180" s="207" t="s">
        <v>920</v>
      </c>
      <c r="G180" s="208" t="s">
        <v>559</v>
      </c>
      <c r="H180" s="209">
        <v>15.6</v>
      </c>
      <c r="I180" s="210"/>
      <c r="J180" s="211">
        <f>ROUND(I180*H180,2)</f>
        <v>0</v>
      </c>
      <c r="K180" s="207" t="s">
        <v>231</v>
      </c>
      <c r="L180" s="45"/>
      <c r="M180" s="212" t="s">
        <v>19</v>
      </c>
      <c r="N180" s="213" t="s">
        <v>47</v>
      </c>
      <c r="O180" s="85"/>
      <c r="P180" s="214">
        <f>O180*H180</f>
        <v>0</v>
      </c>
      <c r="Q180" s="214">
        <v>0.00014999999999999999</v>
      </c>
      <c r="R180" s="214">
        <f>Q180*H180</f>
        <v>0.0023399999999999996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232</v>
      </c>
      <c r="AT180" s="216" t="s">
        <v>227</v>
      </c>
      <c r="AU180" s="216" t="s">
        <v>86</v>
      </c>
      <c r="AY180" s="18" t="s">
        <v>225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84</v>
      </c>
      <c r="BK180" s="217">
        <f>ROUND(I180*H180,2)</f>
        <v>0</v>
      </c>
      <c r="BL180" s="18" t="s">
        <v>232</v>
      </c>
      <c r="BM180" s="216" t="s">
        <v>921</v>
      </c>
    </row>
    <row r="181" s="13" customFormat="1">
      <c r="A181" s="13"/>
      <c r="B181" s="218"/>
      <c r="C181" s="219"/>
      <c r="D181" s="220" t="s">
        <v>234</v>
      </c>
      <c r="E181" s="221" t="s">
        <v>19</v>
      </c>
      <c r="F181" s="222" t="s">
        <v>922</v>
      </c>
      <c r="G181" s="219"/>
      <c r="H181" s="223">
        <v>15.6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234</v>
      </c>
      <c r="AU181" s="229" t="s">
        <v>86</v>
      </c>
      <c r="AV181" s="13" t="s">
        <v>86</v>
      </c>
      <c r="AW181" s="13" t="s">
        <v>37</v>
      </c>
      <c r="AX181" s="13" t="s">
        <v>84</v>
      </c>
      <c r="AY181" s="229" t="s">
        <v>225</v>
      </c>
    </row>
    <row r="182" s="2" customFormat="1">
      <c r="A182" s="39"/>
      <c r="B182" s="40"/>
      <c r="C182" s="205" t="s">
        <v>187</v>
      </c>
      <c r="D182" s="205" t="s">
        <v>227</v>
      </c>
      <c r="E182" s="206" t="s">
        <v>923</v>
      </c>
      <c r="F182" s="207" t="s">
        <v>924</v>
      </c>
      <c r="G182" s="208" t="s">
        <v>559</v>
      </c>
      <c r="H182" s="209">
        <v>15.6</v>
      </c>
      <c r="I182" s="210"/>
      <c r="J182" s="211">
        <f>ROUND(I182*H182,2)</f>
        <v>0</v>
      </c>
      <c r="K182" s="207" t="s">
        <v>231</v>
      </c>
      <c r="L182" s="45"/>
      <c r="M182" s="212" t="s">
        <v>19</v>
      </c>
      <c r="N182" s="213" t="s">
        <v>47</v>
      </c>
      <c r="O182" s="85"/>
      <c r="P182" s="214">
        <f>O182*H182</f>
        <v>0</v>
      </c>
      <c r="Q182" s="214">
        <v>0.00020000000000000001</v>
      </c>
      <c r="R182" s="214">
        <f>Q182*H182</f>
        <v>0.0031199999999999999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232</v>
      </c>
      <c r="AT182" s="216" t="s">
        <v>227</v>
      </c>
      <c r="AU182" s="216" t="s">
        <v>86</v>
      </c>
      <c r="AY182" s="18" t="s">
        <v>225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84</v>
      </c>
      <c r="BK182" s="217">
        <f>ROUND(I182*H182,2)</f>
        <v>0</v>
      </c>
      <c r="BL182" s="18" t="s">
        <v>232</v>
      </c>
      <c r="BM182" s="216" t="s">
        <v>925</v>
      </c>
    </row>
    <row r="183" s="13" customFormat="1">
      <c r="A183" s="13"/>
      <c r="B183" s="218"/>
      <c r="C183" s="219"/>
      <c r="D183" s="220" t="s">
        <v>234</v>
      </c>
      <c r="E183" s="221" t="s">
        <v>19</v>
      </c>
      <c r="F183" s="222" t="s">
        <v>922</v>
      </c>
      <c r="G183" s="219"/>
      <c r="H183" s="223">
        <v>15.6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234</v>
      </c>
      <c r="AU183" s="229" t="s">
        <v>86</v>
      </c>
      <c r="AV183" s="13" t="s">
        <v>86</v>
      </c>
      <c r="AW183" s="13" t="s">
        <v>37</v>
      </c>
      <c r="AX183" s="13" t="s">
        <v>84</v>
      </c>
      <c r="AY183" s="229" t="s">
        <v>225</v>
      </c>
    </row>
    <row r="184" s="2" customFormat="1">
      <c r="A184" s="39"/>
      <c r="B184" s="40"/>
      <c r="C184" s="205" t="s">
        <v>595</v>
      </c>
      <c r="D184" s="205" t="s">
        <v>227</v>
      </c>
      <c r="E184" s="206" t="s">
        <v>926</v>
      </c>
      <c r="F184" s="207" t="s">
        <v>927</v>
      </c>
      <c r="G184" s="208" t="s">
        <v>559</v>
      </c>
      <c r="H184" s="209">
        <v>15.6</v>
      </c>
      <c r="I184" s="210"/>
      <c r="J184" s="211">
        <f>ROUND(I184*H184,2)</f>
        <v>0</v>
      </c>
      <c r="K184" s="207" t="s">
        <v>231</v>
      </c>
      <c r="L184" s="45"/>
      <c r="M184" s="212" t="s">
        <v>19</v>
      </c>
      <c r="N184" s="213" t="s">
        <v>47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232</v>
      </c>
      <c r="AT184" s="216" t="s">
        <v>227</v>
      </c>
      <c r="AU184" s="216" t="s">
        <v>86</v>
      </c>
      <c r="AY184" s="18" t="s">
        <v>225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84</v>
      </c>
      <c r="BK184" s="217">
        <f>ROUND(I184*H184,2)</f>
        <v>0</v>
      </c>
      <c r="BL184" s="18" t="s">
        <v>232</v>
      </c>
      <c r="BM184" s="216" t="s">
        <v>928</v>
      </c>
    </row>
    <row r="185" s="13" customFormat="1">
      <c r="A185" s="13"/>
      <c r="B185" s="218"/>
      <c r="C185" s="219"/>
      <c r="D185" s="220" t="s">
        <v>234</v>
      </c>
      <c r="E185" s="221" t="s">
        <v>19</v>
      </c>
      <c r="F185" s="222" t="s">
        <v>922</v>
      </c>
      <c r="G185" s="219"/>
      <c r="H185" s="223">
        <v>15.6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37</v>
      </c>
      <c r="AX185" s="13" t="s">
        <v>84</v>
      </c>
      <c r="AY185" s="229" t="s">
        <v>225</v>
      </c>
    </row>
    <row r="186" s="2" customFormat="1">
      <c r="A186" s="39"/>
      <c r="B186" s="40"/>
      <c r="C186" s="205" t="s">
        <v>607</v>
      </c>
      <c r="D186" s="205" t="s">
        <v>227</v>
      </c>
      <c r="E186" s="206" t="s">
        <v>929</v>
      </c>
      <c r="F186" s="207" t="s">
        <v>930</v>
      </c>
      <c r="G186" s="208" t="s">
        <v>559</v>
      </c>
      <c r="H186" s="209">
        <v>15.1</v>
      </c>
      <c r="I186" s="210"/>
      <c r="J186" s="211">
        <f>ROUND(I186*H186,2)</f>
        <v>0</v>
      </c>
      <c r="K186" s="207" t="s">
        <v>231</v>
      </c>
      <c r="L186" s="45"/>
      <c r="M186" s="212" t="s">
        <v>19</v>
      </c>
      <c r="N186" s="213" t="s">
        <v>47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232</v>
      </c>
      <c r="AT186" s="216" t="s">
        <v>227</v>
      </c>
      <c r="AU186" s="216" t="s">
        <v>86</v>
      </c>
      <c r="AY186" s="18" t="s">
        <v>225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84</v>
      </c>
      <c r="BK186" s="217">
        <f>ROUND(I186*H186,2)</f>
        <v>0</v>
      </c>
      <c r="BL186" s="18" t="s">
        <v>232</v>
      </c>
      <c r="BM186" s="216" t="s">
        <v>931</v>
      </c>
    </row>
    <row r="187" s="13" customFormat="1">
      <c r="A187" s="13"/>
      <c r="B187" s="218"/>
      <c r="C187" s="219"/>
      <c r="D187" s="220" t="s">
        <v>234</v>
      </c>
      <c r="E187" s="221" t="s">
        <v>19</v>
      </c>
      <c r="F187" s="222" t="s">
        <v>932</v>
      </c>
      <c r="G187" s="219"/>
      <c r="H187" s="223">
        <v>15.1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234</v>
      </c>
      <c r="AU187" s="229" t="s">
        <v>86</v>
      </c>
      <c r="AV187" s="13" t="s">
        <v>86</v>
      </c>
      <c r="AW187" s="13" t="s">
        <v>37</v>
      </c>
      <c r="AX187" s="13" t="s">
        <v>84</v>
      </c>
      <c r="AY187" s="229" t="s">
        <v>225</v>
      </c>
    </row>
    <row r="188" s="2" customFormat="1" ht="55.5" customHeight="1">
      <c r="A188" s="39"/>
      <c r="B188" s="40"/>
      <c r="C188" s="205" t="s">
        <v>624</v>
      </c>
      <c r="D188" s="205" t="s">
        <v>227</v>
      </c>
      <c r="E188" s="206" t="s">
        <v>933</v>
      </c>
      <c r="F188" s="207" t="s">
        <v>934</v>
      </c>
      <c r="G188" s="208" t="s">
        <v>559</v>
      </c>
      <c r="H188" s="209">
        <v>15.1</v>
      </c>
      <c r="I188" s="210"/>
      <c r="J188" s="211">
        <f>ROUND(I188*H188,2)</f>
        <v>0</v>
      </c>
      <c r="K188" s="207" t="s">
        <v>231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9.0000000000000006E-05</v>
      </c>
      <c r="R188" s="214">
        <f>Q188*H188</f>
        <v>0.001359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232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232</v>
      </c>
      <c r="BM188" s="216" t="s">
        <v>935</v>
      </c>
    </row>
    <row r="189" s="13" customFormat="1">
      <c r="A189" s="13"/>
      <c r="B189" s="218"/>
      <c r="C189" s="219"/>
      <c r="D189" s="220" t="s">
        <v>234</v>
      </c>
      <c r="E189" s="221" t="s">
        <v>19</v>
      </c>
      <c r="F189" s="222" t="s">
        <v>932</v>
      </c>
      <c r="G189" s="219"/>
      <c r="H189" s="223">
        <v>15.1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234</v>
      </c>
      <c r="AU189" s="229" t="s">
        <v>86</v>
      </c>
      <c r="AV189" s="13" t="s">
        <v>86</v>
      </c>
      <c r="AW189" s="13" t="s">
        <v>37</v>
      </c>
      <c r="AX189" s="13" t="s">
        <v>84</v>
      </c>
      <c r="AY189" s="229" t="s">
        <v>225</v>
      </c>
    </row>
    <row r="190" s="2" customFormat="1">
      <c r="A190" s="39"/>
      <c r="B190" s="40"/>
      <c r="C190" s="205" t="s">
        <v>630</v>
      </c>
      <c r="D190" s="205" t="s">
        <v>227</v>
      </c>
      <c r="E190" s="206" t="s">
        <v>571</v>
      </c>
      <c r="F190" s="207" t="s">
        <v>572</v>
      </c>
      <c r="G190" s="208" t="s">
        <v>559</v>
      </c>
      <c r="H190" s="209">
        <v>24.899999999999999</v>
      </c>
      <c r="I190" s="210"/>
      <c r="J190" s="211">
        <f>ROUND(I190*H190,2)</f>
        <v>0</v>
      </c>
      <c r="K190" s="207" t="s">
        <v>231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232</v>
      </c>
      <c r="AT190" s="216" t="s">
        <v>227</v>
      </c>
      <c r="AU190" s="216" t="s">
        <v>86</v>
      </c>
      <c r="AY190" s="18" t="s">
        <v>225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232</v>
      </c>
      <c r="BM190" s="216" t="s">
        <v>936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932</v>
      </c>
      <c r="G191" s="219"/>
      <c r="H191" s="223">
        <v>15.1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76</v>
      </c>
      <c r="AY191" s="229" t="s">
        <v>225</v>
      </c>
    </row>
    <row r="192" s="13" customFormat="1">
      <c r="A192" s="13"/>
      <c r="B192" s="218"/>
      <c r="C192" s="219"/>
      <c r="D192" s="220" t="s">
        <v>234</v>
      </c>
      <c r="E192" s="221" t="s">
        <v>19</v>
      </c>
      <c r="F192" s="222" t="s">
        <v>1033</v>
      </c>
      <c r="G192" s="219"/>
      <c r="H192" s="223">
        <v>9.8000000000000007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234</v>
      </c>
      <c r="AU192" s="229" t="s">
        <v>86</v>
      </c>
      <c r="AV192" s="13" t="s">
        <v>86</v>
      </c>
      <c r="AW192" s="13" t="s">
        <v>37</v>
      </c>
      <c r="AX192" s="13" t="s">
        <v>76</v>
      </c>
      <c r="AY192" s="229" t="s">
        <v>225</v>
      </c>
    </row>
    <row r="193" s="14" customFormat="1">
      <c r="A193" s="14"/>
      <c r="B193" s="230"/>
      <c r="C193" s="231"/>
      <c r="D193" s="220" t="s">
        <v>234</v>
      </c>
      <c r="E193" s="232" t="s">
        <v>19</v>
      </c>
      <c r="F193" s="233" t="s">
        <v>245</v>
      </c>
      <c r="G193" s="231"/>
      <c r="H193" s="234">
        <v>24.899999999999999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234</v>
      </c>
      <c r="AU193" s="240" t="s">
        <v>86</v>
      </c>
      <c r="AV193" s="14" t="s">
        <v>232</v>
      </c>
      <c r="AW193" s="14" t="s">
        <v>37</v>
      </c>
      <c r="AX193" s="14" t="s">
        <v>84</v>
      </c>
      <c r="AY193" s="240" t="s">
        <v>225</v>
      </c>
    </row>
    <row r="194" s="2" customFormat="1">
      <c r="A194" s="39"/>
      <c r="B194" s="40"/>
      <c r="C194" s="205" t="s">
        <v>634</v>
      </c>
      <c r="D194" s="205" t="s">
        <v>227</v>
      </c>
      <c r="E194" s="206" t="s">
        <v>938</v>
      </c>
      <c r="F194" s="207" t="s">
        <v>939</v>
      </c>
      <c r="G194" s="208" t="s">
        <v>559</v>
      </c>
      <c r="H194" s="209">
        <v>9.8000000000000007</v>
      </c>
      <c r="I194" s="210"/>
      <c r="J194" s="211">
        <f>ROUND(I194*H194,2)</f>
        <v>0</v>
      </c>
      <c r="K194" s="207" t="s">
        <v>231</v>
      </c>
      <c r="L194" s="45"/>
      <c r="M194" s="212" t="s">
        <v>19</v>
      </c>
      <c r="N194" s="213" t="s">
        <v>47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232</v>
      </c>
      <c r="AT194" s="216" t="s">
        <v>227</v>
      </c>
      <c r="AU194" s="216" t="s">
        <v>86</v>
      </c>
      <c r="AY194" s="18" t="s">
        <v>225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84</v>
      </c>
      <c r="BK194" s="217">
        <f>ROUND(I194*H194,2)</f>
        <v>0</v>
      </c>
      <c r="BL194" s="18" t="s">
        <v>232</v>
      </c>
      <c r="BM194" s="216" t="s">
        <v>940</v>
      </c>
    </row>
    <row r="195" s="13" customFormat="1">
      <c r="A195" s="13"/>
      <c r="B195" s="218"/>
      <c r="C195" s="219"/>
      <c r="D195" s="220" t="s">
        <v>234</v>
      </c>
      <c r="E195" s="221" t="s">
        <v>19</v>
      </c>
      <c r="F195" s="222" t="s">
        <v>1033</v>
      </c>
      <c r="G195" s="219"/>
      <c r="H195" s="223">
        <v>9.8000000000000007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234</v>
      </c>
      <c r="AU195" s="229" t="s">
        <v>86</v>
      </c>
      <c r="AV195" s="13" t="s">
        <v>86</v>
      </c>
      <c r="AW195" s="13" t="s">
        <v>37</v>
      </c>
      <c r="AX195" s="13" t="s">
        <v>84</v>
      </c>
      <c r="AY195" s="229" t="s">
        <v>225</v>
      </c>
    </row>
    <row r="196" s="2" customFormat="1">
      <c r="A196" s="39"/>
      <c r="B196" s="40"/>
      <c r="C196" s="205" t="s">
        <v>640</v>
      </c>
      <c r="D196" s="205" t="s">
        <v>227</v>
      </c>
      <c r="E196" s="206" t="s">
        <v>941</v>
      </c>
      <c r="F196" s="207" t="s">
        <v>942</v>
      </c>
      <c r="G196" s="208" t="s">
        <v>559</v>
      </c>
      <c r="H196" s="209">
        <v>9.8000000000000007</v>
      </c>
      <c r="I196" s="210"/>
      <c r="J196" s="211">
        <f>ROUND(I196*H196,2)</f>
        <v>0</v>
      </c>
      <c r="K196" s="207" t="s">
        <v>231</v>
      </c>
      <c r="L196" s="45"/>
      <c r="M196" s="212" t="s">
        <v>19</v>
      </c>
      <c r="N196" s="213" t="s">
        <v>47</v>
      </c>
      <c r="O196" s="85"/>
      <c r="P196" s="214">
        <f>O196*H196</f>
        <v>0</v>
      </c>
      <c r="Q196" s="214">
        <v>3.0000000000000001E-05</v>
      </c>
      <c r="R196" s="214">
        <f>Q196*H196</f>
        <v>0.00029400000000000004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232</v>
      </c>
      <c r="AT196" s="216" t="s">
        <v>227</v>
      </c>
      <c r="AU196" s="216" t="s">
        <v>86</v>
      </c>
      <c r="AY196" s="18" t="s">
        <v>225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84</v>
      </c>
      <c r="BK196" s="217">
        <f>ROUND(I196*H196,2)</f>
        <v>0</v>
      </c>
      <c r="BL196" s="18" t="s">
        <v>232</v>
      </c>
      <c r="BM196" s="216" t="s">
        <v>943</v>
      </c>
    </row>
    <row r="197" s="13" customFormat="1">
      <c r="A197" s="13"/>
      <c r="B197" s="218"/>
      <c r="C197" s="219"/>
      <c r="D197" s="220" t="s">
        <v>234</v>
      </c>
      <c r="E197" s="221" t="s">
        <v>19</v>
      </c>
      <c r="F197" s="222" t="s">
        <v>1033</v>
      </c>
      <c r="G197" s="219"/>
      <c r="H197" s="223">
        <v>9.8000000000000007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234</v>
      </c>
      <c r="AU197" s="229" t="s">
        <v>86</v>
      </c>
      <c r="AV197" s="13" t="s">
        <v>86</v>
      </c>
      <c r="AW197" s="13" t="s">
        <v>37</v>
      </c>
      <c r="AX197" s="13" t="s">
        <v>84</v>
      </c>
      <c r="AY197" s="229" t="s">
        <v>225</v>
      </c>
    </row>
    <row r="198" s="2" customFormat="1">
      <c r="A198" s="39"/>
      <c r="B198" s="40"/>
      <c r="C198" s="205" t="s">
        <v>644</v>
      </c>
      <c r="D198" s="205" t="s">
        <v>227</v>
      </c>
      <c r="E198" s="206" t="s">
        <v>574</v>
      </c>
      <c r="F198" s="207" t="s">
        <v>575</v>
      </c>
      <c r="G198" s="208" t="s">
        <v>576</v>
      </c>
      <c r="H198" s="209">
        <v>4</v>
      </c>
      <c r="I198" s="210"/>
      <c r="J198" s="211">
        <f>ROUND(I198*H198,2)</f>
        <v>0</v>
      </c>
      <c r="K198" s="207" t="s">
        <v>231</v>
      </c>
      <c r="L198" s="45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232</v>
      </c>
      <c r="AT198" s="216" t="s">
        <v>227</v>
      </c>
      <c r="AU198" s="216" t="s">
        <v>86</v>
      </c>
      <c r="AY198" s="18" t="s">
        <v>225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232</v>
      </c>
      <c r="BM198" s="216" t="s">
        <v>1034</v>
      </c>
    </row>
    <row r="199" s="2" customFormat="1" ht="78" customHeight="1">
      <c r="A199" s="39"/>
      <c r="B199" s="40"/>
      <c r="C199" s="205" t="s">
        <v>650</v>
      </c>
      <c r="D199" s="205" t="s">
        <v>227</v>
      </c>
      <c r="E199" s="206" t="s">
        <v>947</v>
      </c>
      <c r="F199" s="207" t="s">
        <v>948</v>
      </c>
      <c r="G199" s="208" t="s">
        <v>559</v>
      </c>
      <c r="H199" s="209">
        <v>24</v>
      </c>
      <c r="I199" s="210"/>
      <c r="J199" s="211">
        <f>ROUND(I199*H199,2)</f>
        <v>0</v>
      </c>
      <c r="K199" s="207" t="s">
        <v>231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9.0000000000000006E-05</v>
      </c>
      <c r="R199" s="214">
        <f>Q199*H199</f>
        <v>0.00216</v>
      </c>
      <c r="S199" s="214">
        <v>0.012</v>
      </c>
      <c r="T199" s="215">
        <f>S199*H199</f>
        <v>0.28800000000000003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232</v>
      </c>
      <c r="AT199" s="216" t="s">
        <v>227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949</v>
      </c>
    </row>
    <row r="200" s="2" customFormat="1">
      <c r="A200" s="39"/>
      <c r="B200" s="40"/>
      <c r="C200" s="41"/>
      <c r="D200" s="220" t="s">
        <v>414</v>
      </c>
      <c r="E200" s="41"/>
      <c r="F200" s="251" t="s">
        <v>950</v>
      </c>
      <c r="G200" s="41"/>
      <c r="H200" s="41"/>
      <c r="I200" s="252"/>
      <c r="J200" s="41"/>
      <c r="K200" s="41"/>
      <c r="L200" s="45"/>
      <c r="M200" s="253"/>
      <c r="N200" s="254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414</v>
      </c>
      <c r="AU200" s="18" t="s">
        <v>86</v>
      </c>
    </row>
    <row r="201" s="13" customFormat="1">
      <c r="A201" s="13"/>
      <c r="B201" s="218"/>
      <c r="C201" s="219"/>
      <c r="D201" s="220" t="s">
        <v>234</v>
      </c>
      <c r="E201" s="221" t="s">
        <v>783</v>
      </c>
      <c r="F201" s="222" t="s">
        <v>1035</v>
      </c>
      <c r="G201" s="219"/>
      <c r="H201" s="223">
        <v>24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234</v>
      </c>
      <c r="AU201" s="229" t="s">
        <v>86</v>
      </c>
      <c r="AV201" s="13" t="s">
        <v>86</v>
      </c>
      <c r="AW201" s="13" t="s">
        <v>37</v>
      </c>
      <c r="AX201" s="13" t="s">
        <v>84</v>
      </c>
      <c r="AY201" s="229" t="s">
        <v>225</v>
      </c>
    </row>
    <row r="202" s="2" customFormat="1" ht="55.5" customHeight="1">
      <c r="A202" s="39"/>
      <c r="B202" s="40"/>
      <c r="C202" s="205" t="s">
        <v>944</v>
      </c>
      <c r="D202" s="205" t="s">
        <v>227</v>
      </c>
      <c r="E202" s="206" t="s">
        <v>608</v>
      </c>
      <c r="F202" s="207" t="s">
        <v>667</v>
      </c>
      <c r="G202" s="208" t="s">
        <v>230</v>
      </c>
      <c r="H202" s="209">
        <v>10.935000000000001</v>
      </c>
      <c r="I202" s="210"/>
      <c r="J202" s="211">
        <f>ROUND(I202*H202,2)</f>
        <v>0</v>
      </c>
      <c r="K202" s="207" t="s">
        <v>19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232</v>
      </c>
      <c r="AT202" s="216" t="s">
        <v>227</v>
      </c>
      <c r="AU202" s="216" t="s">
        <v>86</v>
      </c>
      <c r="AY202" s="18" t="s">
        <v>225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232</v>
      </c>
      <c r="BM202" s="216" t="s">
        <v>955</v>
      </c>
    </row>
    <row r="203" s="2" customFormat="1">
      <c r="A203" s="39"/>
      <c r="B203" s="40"/>
      <c r="C203" s="41"/>
      <c r="D203" s="220" t="s">
        <v>414</v>
      </c>
      <c r="E203" s="41"/>
      <c r="F203" s="251" t="s">
        <v>669</v>
      </c>
      <c r="G203" s="41"/>
      <c r="H203" s="41"/>
      <c r="I203" s="252"/>
      <c r="J203" s="41"/>
      <c r="K203" s="41"/>
      <c r="L203" s="45"/>
      <c r="M203" s="253"/>
      <c r="N203" s="254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414</v>
      </c>
      <c r="AU203" s="18" t="s">
        <v>86</v>
      </c>
    </row>
    <row r="204" s="13" customFormat="1">
      <c r="A204" s="13"/>
      <c r="B204" s="218"/>
      <c r="C204" s="219"/>
      <c r="D204" s="220" t="s">
        <v>234</v>
      </c>
      <c r="E204" s="221" t="s">
        <v>19</v>
      </c>
      <c r="F204" s="222" t="s">
        <v>670</v>
      </c>
      <c r="G204" s="219"/>
      <c r="H204" s="223">
        <v>10.935000000000001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234</v>
      </c>
      <c r="AU204" s="229" t="s">
        <v>86</v>
      </c>
      <c r="AV204" s="13" t="s">
        <v>86</v>
      </c>
      <c r="AW204" s="13" t="s">
        <v>37</v>
      </c>
      <c r="AX204" s="13" t="s">
        <v>84</v>
      </c>
      <c r="AY204" s="229" t="s">
        <v>225</v>
      </c>
    </row>
    <row r="205" s="12" customFormat="1" ht="22.8" customHeight="1">
      <c r="A205" s="12"/>
      <c r="B205" s="189"/>
      <c r="C205" s="190"/>
      <c r="D205" s="191" t="s">
        <v>75</v>
      </c>
      <c r="E205" s="203" t="s">
        <v>628</v>
      </c>
      <c r="F205" s="203" t="s">
        <v>629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SUM(P206:P212)</f>
        <v>0</v>
      </c>
      <c r="Q205" s="197"/>
      <c r="R205" s="198">
        <f>SUM(R206:R212)</f>
        <v>0</v>
      </c>
      <c r="S205" s="197"/>
      <c r="T205" s="199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84</v>
      </c>
      <c r="AT205" s="201" t="s">
        <v>75</v>
      </c>
      <c r="AU205" s="201" t="s">
        <v>84</v>
      </c>
      <c r="AY205" s="200" t="s">
        <v>225</v>
      </c>
      <c r="BK205" s="202">
        <f>SUM(BK206:BK212)</f>
        <v>0</v>
      </c>
    </row>
    <row r="206" s="2" customFormat="1">
      <c r="A206" s="39"/>
      <c r="B206" s="40"/>
      <c r="C206" s="205" t="s">
        <v>946</v>
      </c>
      <c r="D206" s="205" t="s">
        <v>227</v>
      </c>
      <c r="E206" s="206" t="s">
        <v>631</v>
      </c>
      <c r="F206" s="207" t="s">
        <v>632</v>
      </c>
      <c r="G206" s="208" t="s">
        <v>361</v>
      </c>
      <c r="H206" s="209">
        <v>43.750999999999998</v>
      </c>
      <c r="I206" s="210"/>
      <c r="J206" s="211">
        <f>ROUND(I206*H206,2)</f>
        <v>0</v>
      </c>
      <c r="K206" s="207" t="s">
        <v>231</v>
      </c>
      <c r="L206" s="45"/>
      <c r="M206" s="212" t="s">
        <v>19</v>
      </c>
      <c r="N206" s="213" t="s">
        <v>47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232</v>
      </c>
      <c r="AT206" s="216" t="s">
        <v>227</v>
      </c>
      <c r="AU206" s="216" t="s">
        <v>86</v>
      </c>
      <c r="AY206" s="18" t="s">
        <v>225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232</v>
      </c>
      <c r="BM206" s="216" t="s">
        <v>671</v>
      </c>
    </row>
    <row r="207" s="2" customFormat="1">
      <c r="A207" s="39"/>
      <c r="B207" s="40"/>
      <c r="C207" s="205" t="s">
        <v>952</v>
      </c>
      <c r="D207" s="205" t="s">
        <v>227</v>
      </c>
      <c r="E207" s="206" t="s">
        <v>635</v>
      </c>
      <c r="F207" s="207" t="s">
        <v>636</v>
      </c>
      <c r="G207" s="208" t="s">
        <v>361</v>
      </c>
      <c r="H207" s="209">
        <v>437.50999999999999</v>
      </c>
      <c r="I207" s="210"/>
      <c r="J207" s="211">
        <f>ROUND(I207*H207,2)</f>
        <v>0</v>
      </c>
      <c r="K207" s="207" t="s">
        <v>231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672</v>
      </c>
    </row>
    <row r="208" s="13" customFormat="1">
      <c r="A208" s="13"/>
      <c r="B208" s="218"/>
      <c r="C208" s="219"/>
      <c r="D208" s="220" t="s">
        <v>234</v>
      </c>
      <c r="E208" s="219"/>
      <c r="F208" s="222" t="s">
        <v>1036</v>
      </c>
      <c r="G208" s="219"/>
      <c r="H208" s="223">
        <v>437.50999999999999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234</v>
      </c>
      <c r="AU208" s="229" t="s">
        <v>86</v>
      </c>
      <c r="AV208" s="13" t="s">
        <v>86</v>
      </c>
      <c r="AW208" s="13" t="s">
        <v>4</v>
      </c>
      <c r="AX208" s="13" t="s">
        <v>84</v>
      </c>
      <c r="AY208" s="229" t="s">
        <v>225</v>
      </c>
    </row>
    <row r="209" s="2" customFormat="1" ht="44.25" customHeight="1">
      <c r="A209" s="39"/>
      <c r="B209" s="40"/>
      <c r="C209" s="205" t="s">
        <v>954</v>
      </c>
      <c r="D209" s="205" t="s">
        <v>227</v>
      </c>
      <c r="E209" s="206" t="s">
        <v>641</v>
      </c>
      <c r="F209" s="207" t="s">
        <v>642</v>
      </c>
      <c r="G209" s="208" t="s">
        <v>361</v>
      </c>
      <c r="H209" s="209">
        <v>2.823</v>
      </c>
      <c r="I209" s="210"/>
      <c r="J209" s="211">
        <f>ROUND(I209*H209,2)</f>
        <v>0</v>
      </c>
      <c r="K209" s="207" t="s">
        <v>231</v>
      </c>
      <c r="L209" s="45"/>
      <c r="M209" s="212" t="s">
        <v>19</v>
      </c>
      <c r="N209" s="213" t="s">
        <v>47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232</v>
      </c>
      <c r="AT209" s="216" t="s">
        <v>227</v>
      </c>
      <c r="AU209" s="216" t="s">
        <v>86</v>
      </c>
      <c r="AY209" s="18" t="s">
        <v>225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84</v>
      </c>
      <c r="BK209" s="217">
        <f>ROUND(I209*H209,2)</f>
        <v>0</v>
      </c>
      <c r="BL209" s="18" t="s">
        <v>232</v>
      </c>
      <c r="BM209" s="216" t="s">
        <v>960</v>
      </c>
    </row>
    <row r="210" s="2" customFormat="1" ht="44.25" customHeight="1">
      <c r="A210" s="39"/>
      <c r="B210" s="40"/>
      <c r="C210" s="205" t="s">
        <v>956</v>
      </c>
      <c r="D210" s="205" t="s">
        <v>227</v>
      </c>
      <c r="E210" s="206" t="s">
        <v>962</v>
      </c>
      <c r="F210" s="207" t="s">
        <v>963</v>
      </c>
      <c r="G210" s="208" t="s">
        <v>361</v>
      </c>
      <c r="H210" s="209">
        <v>19.199999999999999</v>
      </c>
      <c r="I210" s="210"/>
      <c r="J210" s="211">
        <f>ROUND(I210*H210,2)</f>
        <v>0</v>
      </c>
      <c r="K210" s="207" t="s">
        <v>231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232</v>
      </c>
      <c r="AT210" s="216" t="s">
        <v>227</v>
      </c>
      <c r="AU210" s="216" t="s">
        <v>86</v>
      </c>
      <c r="AY210" s="18" t="s">
        <v>225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232</v>
      </c>
      <c r="BM210" s="216" t="s">
        <v>964</v>
      </c>
    </row>
    <row r="211" s="2" customFormat="1" ht="44.25" customHeight="1">
      <c r="A211" s="39"/>
      <c r="B211" s="40"/>
      <c r="C211" s="205" t="s">
        <v>957</v>
      </c>
      <c r="D211" s="205" t="s">
        <v>227</v>
      </c>
      <c r="E211" s="206" t="s">
        <v>645</v>
      </c>
      <c r="F211" s="207" t="s">
        <v>646</v>
      </c>
      <c r="G211" s="208" t="s">
        <v>361</v>
      </c>
      <c r="H211" s="209">
        <v>13.856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966</v>
      </c>
    </row>
    <row r="212" s="2" customFormat="1" ht="44.25" customHeight="1">
      <c r="A212" s="39"/>
      <c r="B212" s="40"/>
      <c r="C212" s="205" t="s">
        <v>959</v>
      </c>
      <c r="D212" s="205" t="s">
        <v>227</v>
      </c>
      <c r="E212" s="206" t="s">
        <v>968</v>
      </c>
      <c r="F212" s="207" t="s">
        <v>841</v>
      </c>
      <c r="G212" s="208" t="s">
        <v>361</v>
      </c>
      <c r="H212" s="209">
        <v>3.4319999999999999</v>
      </c>
      <c r="I212" s="210"/>
      <c r="J212" s="211">
        <f>ROUND(I212*H212,2)</f>
        <v>0</v>
      </c>
      <c r="K212" s="207" t="s">
        <v>231</v>
      </c>
      <c r="L212" s="45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232</v>
      </c>
      <c r="AT212" s="216" t="s">
        <v>227</v>
      </c>
      <c r="AU212" s="216" t="s">
        <v>86</v>
      </c>
      <c r="AY212" s="18" t="s">
        <v>225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232</v>
      </c>
      <c r="BM212" s="216" t="s">
        <v>969</v>
      </c>
    </row>
    <row r="213" s="12" customFormat="1" ht="22.8" customHeight="1">
      <c r="A213" s="12"/>
      <c r="B213" s="189"/>
      <c r="C213" s="190"/>
      <c r="D213" s="191" t="s">
        <v>75</v>
      </c>
      <c r="E213" s="203" t="s">
        <v>648</v>
      </c>
      <c r="F213" s="203" t="s">
        <v>649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84</v>
      </c>
      <c r="AT213" s="201" t="s">
        <v>75</v>
      </c>
      <c r="AU213" s="201" t="s">
        <v>84</v>
      </c>
      <c r="AY213" s="200" t="s">
        <v>225</v>
      </c>
      <c r="BK213" s="202">
        <f>BK214</f>
        <v>0</v>
      </c>
    </row>
    <row r="214" s="2" customFormat="1" ht="44.25" customHeight="1">
      <c r="A214" s="39"/>
      <c r="B214" s="40"/>
      <c r="C214" s="205" t="s">
        <v>961</v>
      </c>
      <c r="D214" s="205" t="s">
        <v>227</v>
      </c>
      <c r="E214" s="206" t="s">
        <v>674</v>
      </c>
      <c r="F214" s="207" t="s">
        <v>675</v>
      </c>
      <c r="G214" s="208" t="s">
        <v>361</v>
      </c>
      <c r="H214" s="209">
        <v>54.073999999999998</v>
      </c>
      <c r="I214" s="210"/>
      <c r="J214" s="211">
        <f>ROUND(I214*H214,2)</f>
        <v>0</v>
      </c>
      <c r="K214" s="207" t="s">
        <v>231</v>
      </c>
      <c r="L214" s="45"/>
      <c r="M214" s="212" t="s">
        <v>19</v>
      </c>
      <c r="N214" s="213" t="s">
        <v>47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232</v>
      </c>
      <c r="AT214" s="216" t="s">
        <v>227</v>
      </c>
      <c r="AU214" s="216" t="s">
        <v>86</v>
      </c>
      <c r="AY214" s="18" t="s">
        <v>225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84</v>
      </c>
      <c r="BK214" s="217">
        <f>ROUND(I214*H214,2)</f>
        <v>0</v>
      </c>
      <c r="BL214" s="18" t="s">
        <v>232</v>
      </c>
      <c r="BM214" s="216" t="s">
        <v>971</v>
      </c>
    </row>
    <row r="215" s="12" customFormat="1" ht="25.92" customHeight="1">
      <c r="A215" s="12"/>
      <c r="B215" s="189"/>
      <c r="C215" s="190"/>
      <c r="D215" s="191" t="s">
        <v>75</v>
      </c>
      <c r="E215" s="192" t="s">
        <v>677</v>
      </c>
      <c r="F215" s="192" t="s">
        <v>678</v>
      </c>
      <c r="G215" s="190"/>
      <c r="H215" s="190"/>
      <c r="I215" s="193"/>
      <c r="J215" s="194">
        <f>BK215</f>
        <v>0</v>
      </c>
      <c r="K215" s="190"/>
      <c r="L215" s="195"/>
      <c r="M215" s="196"/>
      <c r="N215" s="197"/>
      <c r="O215" s="197"/>
      <c r="P215" s="198">
        <f>P216+P228</f>
        <v>0</v>
      </c>
      <c r="Q215" s="197"/>
      <c r="R215" s="198">
        <f>R216+R228</f>
        <v>0.26186039999999999</v>
      </c>
      <c r="S215" s="197"/>
      <c r="T215" s="199">
        <f>T216+T228</f>
        <v>0.19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86</v>
      </c>
      <c r="AT215" s="201" t="s">
        <v>75</v>
      </c>
      <c r="AU215" s="201" t="s">
        <v>76</v>
      </c>
      <c r="AY215" s="200" t="s">
        <v>225</v>
      </c>
      <c r="BK215" s="202">
        <f>BK216+BK228</f>
        <v>0</v>
      </c>
    </row>
    <row r="216" s="12" customFormat="1" ht="22.8" customHeight="1">
      <c r="A216" s="12"/>
      <c r="B216" s="189"/>
      <c r="C216" s="190"/>
      <c r="D216" s="191" t="s">
        <v>75</v>
      </c>
      <c r="E216" s="203" t="s">
        <v>679</v>
      </c>
      <c r="F216" s="203" t="s">
        <v>680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SUM(P217:P227)</f>
        <v>0</v>
      </c>
      <c r="Q216" s="197"/>
      <c r="R216" s="198">
        <f>SUM(R217:R227)</f>
        <v>0.24675</v>
      </c>
      <c r="S216" s="197"/>
      <c r="T216" s="199">
        <f>SUM(T217:T227)</f>
        <v>0.19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86</v>
      </c>
      <c r="AT216" s="201" t="s">
        <v>75</v>
      </c>
      <c r="AU216" s="201" t="s">
        <v>84</v>
      </c>
      <c r="AY216" s="200" t="s">
        <v>225</v>
      </c>
      <c r="BK216" s="202">
        <f>SUM(BK217:BK227)</f>
        <v>0</v>
      </c>
    </row>
    <row r="217" s="2" customFormat="1">
      <c r="A217" s="39"/>
      <c r="B217" s="40"/>
      <c r="C217" s="205" t="s">
        <v>965</v>
      </c>
      <c r="D217" s="205" t="s">
        <v>227</v>
      </c>
      <c r="E217" s="206" t="s">
        <v>681</v>
      </c>
      <c r="F217" s="207" t="s">
        <v>682</v>
      </c>
      <c r="G217" s="208" t="s">
        <v>683</v>
      </c>
      <c r="H217" s="209">
        <v>235</v>
      </c>
      <c r="I217" s="210"/>
      <c r="J217" s="211">
        <f>ROUND(I217*H217,2)</f>
        <v>0</v>
      </c>
      <c r="K217" s="207" t="s">
        <v>231</v>
      </c>
      <c r="L217" s="45"/>
      <c r="M217" s="212" t="s">
        <v>19</v>
      </c>
      <c r="N217" s="213" t="s">
        <v>47</v>
      </c>
      <c r="O217" s="85"/>
      <c r="P217" s="214">
        <f>O217*H217</f>
        <v>0</v>
      </c>
      <c r="Q217" s="214">
        <v>5.0000000000000002E-05</v>
      </c>
      <c r="R217" s="214">
        <f>Q217*H217</f>
        <v>0.01175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128</v>
      </c>
      <c r="AT217" s="216" t="s">
        <v>227</v>
      </c>
      <c r="AU217" s="216" t="s">
        <v>86</v>
      </c>
      <c r="AY217" s="18" t="s">
        <v>225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84</v>
      </c>
      <c r="BK217" s="217">
        <f>ROUND(I217*H217,2)</f>
        <v>0</v>
      </c>
      <c r="BL217" s="18" t="s">
        <v>128</v>
      </c>
      <c r="BM217" s="216" t="s">
        <v>684</v>
      </c>
    </row>
    <row r="218" s="13" customFormat="1">
      <c r="A218" s="13"/>
      <c r="B218" s="218"/>
      <c r="C218" s="219"/>
      <c r="D218" s="220" t="s">
        <v>234</v>
      </c>
      <c r="E218" s="221" t="s">
        <v>19</v>
      </c>
      <c r="F218" s="222" t="s">
        <v>1037</v>
      </c>
      <c r="G218" s="219"/>
      <c r="H218" s="223">
        <v>235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234</v>
      </c>
      <c r="AU218" s="229" t="s">
        <v>86</v>
      </c>
      <c r="AV218" s="13" t="s">
        <v>86</v>
      </c>
      <c r="AW218" s="13" t="s">
        <v>37</v>
      </c>
      <c r="AX218" s="13" t="s">
        <v>84</v>
      </c>
      <c r="AY218" s="229" t="s">
        <v>225</v>
      </c>
    </row>
    <row r="219" s="2" customFormat="1" ht="16.5" customHeight="1">
      <c r="A219" s="39"/>
      <c r="B219" s="40"/>
      <c r="C219" s="241" t="s">
        <v>967</v>
      </c>
      <c r="D219" s="241" t="s">
        <v>410</v>
      </c>
      <c r="E219" s="242" t="s">
        <v>686</v>
      </c>
      <c r="F219" s="243" t="s">
        <v>687</v>
      </c>
      <c r="G219" s="244" t="s">
        <v>361</v>
      </c>
      <c r="H219" s="245">
        <v>0.23499999999999999</v>
      </c>
      <c r="I219" s="246"/>
      <c r="J219" s="247">
        <f>ROUND(I219*H219,2)</f>
        <v>0</v>
      </c>
      <c r="K219" s="243" t="s">
        <v>19</v>
      </c>
      <c r="L219" s="248"/>
      <c r="M219" s="249" t="s">
        <v>19</v>
      </c>
      <c r="N219" s="250" t="s">
        <v>47</v>
      </c>
      <c r="O219" s="85"/>
      <c r="P219" s="214">
        <f>O219*H219</f>
        <v>0</v>
      </c>
      <c r="Q219" s="214">
        <v>1</v>
      </c>
      <c r="R219" s="214">
        <f>Q219*H219</f>
        <v>0.23499999999999999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175</v>
      </c>
      <c r="AT219" s="216" t="s">
        <v>410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128</v>
      </c>
      <c r="BM219" s="216" t="s">
        <v>688</v>
      </c>
    </row>
    <row r="220" s="2" customFormat="1">
      <c r="A220" s="39"/>
      <c r="B220" s="40"/>
      <c r="C220" s="41"/>
      <c r="D220" s="220" t="s">
        <v>414</v>
      </c>
      <c r="E220" s="41"/>
      <c r="F220" s="251" t="s">
        <v>689</v>
      </c>
      <c r="G220" s="41"/>
      <c r="H220" s="41"/>
      <c r="I220" s="252"/>
      <c r="J220" s="41"/>
      <c r="K220" s="41"/>
      <c r="L220" s="45"/>
      <c r="M220" s="253"/>
      <c r="N220" s="254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414</v>
      </c>
      <c r="AU220" s="18" t="s">
        <v>86</v>
      </c>
    </row>
    <row r="221" s="13" customFormat="1">
      <c r="A221" s="13"/>
      <c r="B221" s="218"/>
      <c r="C221" s="219"/>
      <c r="D221" s="220" t="s">
        <v>234</v>
      </c>
      <c r="E221" s="219"/>
      <c r="F221" s="222" t="s">
        <v>1038</v>
      </c>
      <c r="G221" s="219"/>
      <c r="H221" s="223">
        <v>0.23499999999999999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234</v>
      </c>
      <c r="AU221" s="229" t="s">
        <v>86</v>
      </c>
      <c r="AV221" s="13" t="s">
        <v>86</v>
      </c>
      <c r="AW221" s="13" t="s">
        <v>4</v>
      </c>
      <c r="AX221" s="13" t="s">
        <v>84</v>
      </c>
      <c r="AY221" s="229" t="s">
        <v>225</v>
      </c>
    </row>
    <row r="222" s="2" customFormat="1">
      <c r="A222" s="39"/>
      <c r="B222" s="40"/>
      <c r="C222" s="205" t="s">
        <v>970</v>
      </c>
      <c r="D222" s="205" t="s">
        <v>227</v>
      </c>
      <c r="E222" s="206" t="s">
        <v>691</v>
      </c>
      <c r="F222" s="207" t="s">
        <v>692</v>
      </c>
      <c r="G222" s="208" t="s">
        <v>683</v>
      </c>
      <c r="H222" s="209">
        <v>190</v>
      </c>
      <c r="I222" s="210"/>
      <c r="J222" s="211">
        <f>ROUND(I222*H222,2)</f>
        <v>0</v>
      </c>
      <c r="K222" s="207" t="s">
        <v>231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0.001</v>
      </c>
      <c r="T222" s="215">
        <f>S222*H222</f>
        <v>0.19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128</v>
      </c>
      <c r="AT222" s="216" t="s">
        <v>227</v>
      </c>
      <c r="AU222" s="216" t="s">
        <v>86</v>
      </c>
      <c r="AY222" s="18" t="s">
        <v>225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128</v>
      </c>
      <c r="BM222" s="216" t="s">
        <v>693</v>
      </c>
    </row>
    <row r="223" s="13" customFormat="1">
      <c r="A223" s="13"/>
      <c r="B223" s="218"/>
      <c r="C223" s="219"/>
      <c r="D223" s="220" t="s">
        <v>234</v>
      </c>
      <c r="E223" s="221" t="s">
        <v>19</v>
      </c>
      <c r="F223" s="222" t="s">
        <v>1039</v>
      </c>
      <c r="G223" s="219"/>
      <c r="H223" s="223">
        <v>190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234</v>
      </c>
      <c r="AU223" s="229" t="s">
        <v>86</v>
      </c>
      <c r="AV223" s="13" t="s">
        <v>86</v>
      </c>
      <c r="AW223" s="13" t="s">
        <v>37</v>
      </c>
      <c r="AX223" s="13" t="s">
        <v>84</v>
      </c>
      <c r="AY223" s="229" t="s">
        <v>225</v>
      </c>
    </row>
    <row r="224" s="2" customFormat="1" ht="16.5" customHeight="1">
      <c r="A224" s="39"/>
      <c r="B224" s="40"/>
      <c r="C224" s="205" t="s">
        <v>972</v>
      </c>
      <c r="D224" s="205" t="s">
        <v>227</v>
      </c>
      <c r="E224" s="206" t="s">
        <v>695</v>
      </c>
      <c r="F224" s="207" t="s">
        <v>696</v>
      </c>
      <c r="G224" s="208" t="s">
        <v>683</v>
      </c>
      <c r="H224" s="209">
        <v>3640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47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128</v>
      </c>
      <c r="AT224" s="216" t="s">
        <v>227</v>
      </c>
      <c r="AU224" s="216" t="s">
        <v>86</v>
      </c>
      <c r="AY224" s="18" t="s">
        <v>225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128</v>
      </c>
      <c r="BM224" s="216" t="s">
        <v>697</v>
      </c>
    </row>
    <row r="225" s="2" customFormat="1">
      <c r="A225" s="39"/>
      <c r="B225" s="40"/>
      <c r="C225" s="41"/>
      <c r="D225" s="220" t="s">
        <v>414</v>
      </c>
      <c r="E225" s="41"/>
      <c r="F225" s="251" t="s">
        <v>698</v>
      </c>
      <c r="G225" s="41"/>
      <c r="H225" s="41"/>
      <c r="I225" s="252"/>
      <c r="J225" s="41"/>
      <c r="K225" s="41"/>
      <c r="L225" s="45"/>
      <c r="M225" s="253"/>
      <c r="N225" s="254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414</v>
      </c>
      <c r="AU225" s="18" t="s">
        <v>86</v>
      </c>
    </row>
    <row r="226" s="13" customFormat="1">
      <c r="A226" s="13"/>
      <c r="B226" s="218"/>
      <c r="C226" s="219"/>
      <c r="D226" s="220" t="s">
        <v>234</v>
      </c>
      <c r="E226" s="219"/>
      <c r="F226" s="222" t="s">
        <v>1040</v>
      </c>
      <c r="G226" s="219"/>
      <c r="H226" s="223">
        <v>3640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234</v>
      </c>
      <c r="AU226" s="229" t="s">
        <v>86</v>
      </c>
      <c r="AV226" s="13" t="s">
        <v>86</v>
      </c>
      <c r="AW226" s="13" t="s">
        <v>4</v>
      </c>
      <c r="AX226" s="13" t="s">
        <v>84</v>
      </c>
      <c r="AY226" s="229" t="s">
        <v>225</v>
      </c>
    </row>
    <row r="227" s="2" customFormat="1" ht="44.25" customHeight="1">
      <c r="A227" s="39"/>
      <c r="B227" s="40"/>
      <c r="C227" s="205" t="s">
        <v>974</v>
      </c>
      <c r="D227" s="205" t="s">
        <v>227</v>
      </c>
      <c r="E227" s="206" t="s">
        <v>700</v>
      </c>
      <c r="F227" s="207" t="s">
        <v>701</v>
      </c>
      <c r="G227" s="208" t="s">
        <v>361</v>
      </c>
      <c r="H227" s="209">
        <v>0.247</v>
      </c>
      <c r="I227" s="210"/>
      <c r="J227" s="211">
        <f>ROUND(I227*H227,2)</f>
        <v>0</v>
      </c>
      <c r="K227" s="207" t="s">
        <v>231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128</v>
      </c>
      <c r="AT227" s="216" t="s">
        <v>227</v>
      </c>
      <c r="AU227" s="216" t="s">
        <v>86</v>
      </c>
      <c r="AY227" s="18" t="s">
        <v>225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128</v>
      </c>
      <c r="BM227" s="216" t="s">
        <v>702</v>
      </c>
    </row>
    <row r="228" s="12" customFormat="1" ht="22.8" customHeight="1">
      <c r="A228" s="12"/>
      <c r="B228" s="189"/>
      <c r="C228" s="190"/>
      <c r="D228" s="191" t="s">
        <v>75</v>
      </c>
      <c r="E228" s="203" t="s">
        <v>703</v>
      </c>
      <c r="F228" s="203" t="s">
        <v>704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SUM(P229:P231)</f>
        <v>0</v>
      </c>
      <c r="Q228" s="197"/>
      <c r="R228" s="198">
        <f>SUM(R229:R231)</f>
        <v>0.015110400000000001</v>
      </c>
      <c r="S228" s="197"/>
      <c r="T228" s="199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86</v>
      </c>
      <c r="AT228" s="201" t="s">
        <v>75</v>
      </c>
      <c r="AU228" s="201" t="s">
        <v>84</v>
      </c>
      <c r="AY228" s="200" t="s">
        <v>225</v>
      </c>
      <c r="BK228" s="202">
        <f>SUM(BK229:BK231)</f>
        <v>0</v>
      </c>
    </row>
    <row r="229" s="2" customFormat="1" ht="33" customHeight="1">
      <c r="A229" s="39"/>
      <c r="B229" s="40"/>
      <c r="C229" s="205" t="s">
        <v>976</v>
      </c>
      <c r="D229" s="205" t="s">
        <v>227</v>
      </c>
      <c r="E229" s="206" t="s">
        <v>705</v>
      </c>
      <c r="F229" s="207" t="s">
        <v>706</v>
      </c>
      <c r="G229" s="208" t="s">
        <v>230</v>
      </c>
      <c r="H229" s="209">
        <v>47.219999999999999</v>
      </c>
      <c r="I229" s="210"/>
      <c r="J229" s="211">
        <f>ROUND(I229*H229,2)</f>
        <v>0</v>
      </c>
      <c r="K229" s="207" t="s">
        <v>231</v>
      </c>
      <c r="L229" s="45"/>
      <c r="M229" s="212" t="s">
        <v>19</v>
      </c>
      <c r="N229" s="213" t="s">
        <v>47</v>
      </c>
      <c r="O229" s="85"/>
      <c r="P229" s="214">
        <f>O229*H229</f>
        <v>0</v>
      </c>
      <c r="Q229" s="214">
        <v>0.00032000000000000003</v>
      </c>
      <c r="R229" s="214">
        <f>Q229*H229</f>
        <v>0.015110400000000001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128</v>
      </c>
      <c r="AT229" s="216" t="s">
        <v>227</v>
      </c>
      <c r="AU229" s="216" t="s">
        <v>86</v>
      </c>
      <c r="AY229" s="18" t="s">
        <v>225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84</v>
      </c>
      <c r="BK229" s="217">
        <f>ROUND(I229*H229,2)</f>
        <v>0</v>
      </c>
      <c r="BL229" s="18" t="s">
        <v>128</v>
      </c>
      <c r="BM229" s="216" t="s">
        <v>707</v>
      </c>
    </row>
    <row r="230" s="2" customFormat="1">
      <c r="A230" s="39"/>
      <c r="B230" s="40"/>
      <c r="C230" s="41"/>
      <c r="D230" s="220" t="s">
        <v>414</v>
      </c>
      <c r="E230" s="41"/>
      <c r="F230" s="251" t="s">
        <v>708</v>
      </c>
      <c r="G230" s="41"/>
      <c r="H230" s="41"/>
      <c r="I230" s="252"/>
      <c r="J230" s="41"/>
      <c r="K230" s="41"/>
      <c r="L230" s="45"/>
      <c r="M230" s="253"/>
      <c r="N230" s="254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414</v>
      </c>
      <c r="AU230" s="18" t="s">
        <v>86</v>
      </c>
    </row>
    <row r="231" s="13" customFormat="1">
      <c r="A231" s="13"/>
      <c r="B231" s="218"/>
      <c r="C231" s="219"/>
      <c r="D231" s="220" t="s">
        <v>234</v>
      </c>
      <c r="E231" s="221" t="s">
        <v>19</v>
      </c>
      <c r="F231" s="222" t="s">
        <v>1041</v>
      </c>
      <c r="G231" s="219"/>
      <c r="H231" s="223">
        <v>47.219999999999999</v>
      </c>
      <c r="I231" s="224"/>
      <c r="J231" s="219"/>
      <c r="K231" s="219"/>
      <c r="L231" s="225"/>
      <c r="M231" s="271"/>
      <c r="N231" s="272"/>
      <c r="O231" s="272"/>
      <c r="P231" s="272"/>
      <c r="Q231" s="272"/>
      <c r="R231" s="272"/>
      <c r="S231" s="272"/>
      <c r="T231" s="27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234</v>
      </c>
      <c r="AU231" s="229" t="s">
        <v>86</v>
      </c>
      <c r="AV231" s="13" t="s">
        <v>86</v>
      </c>
      <c r="AW231" s="13" t="s">
        <v>37</v>
      </c>
      <c r="AX231" s="13" t="s">
        <v>84</v>
      </c>
      <c r="AY231" s="229" t="s">
        <v>225</v>
      </c>
    </row>
    <row r="232" s="2" customFormat="1" ht="6.96" customHeight="1">
      <c r="A232" s="39"/>
      <c r="B232" s="60"/>
      <c r="C232" s="61"/>
      <c r="D232" s="61"/>
      <c r="E232" s="61"/>
      <c r="F232" s="61"/>
      <c r="G232" s="61"/>
      <c r="H232" s="61"/>
      <c r="I232" s="61"/>
      <c r="J232" s="61"/>
      <c r="K232" s="61"/>
      <c r="L232" s="45"/>
      <c r="M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</sheetData>
  <sheetProtection sheet="1" autoFilter="0" formatColumns="0" formatRows="0" objects="1" scenarios="1" spinCount="100000" saltValue="53gKBANHewNBj0W1FKbpV+HzcNOCVsiusgO7q8n/nV517OhdfngrXANLLiENLzz7CfdDzovF/V0zBIHd3hA4XQ==" hashValue="3l/GYtumQAH/UAYA6PvHBgQXdHRenQTYHis27xDoGtD9SLY0CXy/Qqo4pU8Z1kcVDHI0SEWEbmKna3QEdJak1A==" algorithmName="SHA-512" password="CC35"/>
  <autoFilter ref="C88:K23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  <c r="AZ2" s="270" t="s">
        <v>769</v>
      </c>
      <c r="BA2" s="270" t="s">
        <v>770</v>
      </c>
      <c r="BB2" s="270" t="s">
        <v>248</v>
      </c>
      <c r="BC2" s="270" t="s">
        <v>1006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1042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1043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1044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783</v>
      </c>
      <c r="BA6" s="270" t="s">
        <v>784</v>
      </c>
      <c r="BB6" s="270" t="s">
        <v>559</v>
      </c>
      <c r="BC6" s="270" t="s">
        <v>151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786</v>
      </c>
      <c r="BA7" s="270" t="s">
        <v>787</v>
      </c>
      <c r="BB7" s="270" t="s">
        <v>230</v>
      </c>
      <c r="BC7" s="270" t="s">
        <v>1045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790</v>
      </c>
      <c r="BA8" s="270" t="s">
        <v>791</v>
      </c>
      <c r="BB8" s="270" t="s">
        <v>559</v>
      </c>
      <c r="BC8" s="270" t="s">
        <v>1046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1047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793</v>
      </c>
      <c r="BA9" s="270" t="s">
        <v>794</v>
      </c>
      <c r="BB9" s="270" t="s">
        <v>559</v>
      </c>
      <c r="BC9" s="270" t="s">
        <v>365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796</v>
      </c>
      <c r="BA10" s="270" t="s">
        <v>797</v>
      </c>
      <c r="BB10" s="270" t="s">
        <v>230</v>
      </c>
      <c r="BC10" s="270" t="s">
        <v>365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1048</v>
      </c>
      <c r="BA11" s="270" t="s">
        <v>1049</v>
      </c>
      <c r="BB11" s="270" t="s">
        <v>559</v>
      </c>
      <c r="BC11" s="270" t="s">
        <v>630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654</v>
      </c>
      <c r="BA12" s="270" t="s">
        <v>655</v>
      </c>
      <c r="BB12" s="270" t="s">
        <v>230</v>
      </c>
      <c r="BC12" s="270" t="s">
        <v>1050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ROUND((SUM(BE91:BE240)),  2)</f>
        <v>0</v>
      </c>
      <c r="G33" s="39"/>
      <c r="H33" s="39"/>
      <c r="I33" s="149">
        <v>0.20999999999999999</v>
      </c>
      <c r="J33" s="148">
        <f>ROUND(((SUM(BE91:BE240))*I33),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ROUND((SUM(BF91:BF240)),  2)</f>
        <v>0</v>
      </c>
      <c r="G34" s="39"/>
      <c r="H34" s="39"/>
      <c r="I34" s="149">
        <v>0.14999999999999999</v>
      </c>
      <c r="J34" s="148">
        <f>ROUND(((SUM(BF91:BF240))*I34),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12 - M1-3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J168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J209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J216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J218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J219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J235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J236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12 - M1-3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P92+P218+P235</f>
        <v>0</v>
      </c>
      <c r="Q91" s="97"/>
      <c r="R91" s="186">
        <f>R92+R218+R235</f>
        <v>70.483701920000001</v>
      </c>
      <c r="S91" s="97"/>
      <c r="T91" s="187">
        <f>T92+T218+T235</f>
        <v>30.051400000000001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BK92+BK218+BK235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P93+P133+P151+P168+P209+P216</f>
        <v>0</v>
      </c>
      <c r="Q92" s="197"/>
      <c r="R92" s="198">
        <f>R93+R133+R151+R168+R209+R216</f>
        <v>70.061745119999998</v>
      </c>
      <c r="S92" s="197"/>
      <c r="T92" s="199">
        <f>T93+T133+T151+T168+T209+T216</f>
        <v>29.756399999999999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BK93+BK133+BK151+BK168+BK209+BK216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SUM(P94:P132)</f>
        <v>0</v>
      </c>
      <c r="Q93" s="197"/>
      <c r="R93" s="198">
        <f>SUM(R94:R132)</f>
        <v>0.0021280000000000001</v>
      </c>
      <c r="S93" s="197"/>
      <c r="T93" s="199">
        <f>SUM(T94:T132)</f>
        <v>11.718399999999999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SUM(BK94:BK132)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8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3.52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8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2.6000000000000001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8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8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0.78400000000000003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8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1.76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8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33.200000000000003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0.0013280000000000002</v>
      </c>
      <c r="S102" s="214">
        <v>0.091999999999999998</v>
      </c>
      <c r="T102" s="215">
        <f>S102*H102</f>
        <v>3.0544000000000002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1051</v>
      </c>
      <c r="G104" s="219"/>
      <c r="H104" s="223">
        <v>33.200000000000003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1052</v>
      </c>
      <c r="G105" s="219"/>
      <c r="H105" s="223">
        <v>16.199999999999999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8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1053</v>
      </c>
      <c r="G107" s="219"/>
      <c r="H107" s="223">
        <v>8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33.200000000000003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354</v>
      </c>
      <c r="D109" s="205" t="s">
        <v>227</v>
      </c>
      <c r="E109" s="206" t="s">
        <v>821</v>
      </c>
      <c r="F109" s="207" t="s">
        <v>822</v>
      </c>
      <c r="G109" s="208" t="s">
        <v>230</v>
      </c>
      <c r="H109" s="209">
        <v>40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823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1017</v>
      </c>
      <c r="G110" s="219"/>
      <c r="H110" s="223">
        <v>40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44.25" customHeight="1">
      <c r="A111" s="39"/>
      <c r="B111" s="40"/>
      <c r="C111" s="205" t="s">
        <v>358</v>
      </c>
      <c r="D111" s="205" t="s">
        <v>227</v>
      </c>
      <c r="E111" s="206" t="s">
        <v>246</v>
      </c>
      <c r="F111" s="207" t="s">
        <v>247</v>
      </c>
      <c r="G111" s="208" t="s">
        <v>248</v>
      </c>
      <c r="H111" s="209">
        <v>36.539999999999999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825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1054</v>
      </c>
      <c r="G112" s="219"/>
      <c r="H112" s="223">
        <v>36.539999999999999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76</v>
      </c>
      <c r="AY112" s="229" t="s">
        <v>225</v>
      </c>
    </row>
    <row r="113" s="14" customFormat="1">
      <c r="A113" s="14"/>
      <c r="B113" s="230"/>
      <c r="C113" s="231"/>
      <c r="D113" s="220" t="s">
        <v>234</v>
      </c>
      <c r="E113" s="232" t="s">
        <v>778</v>
      </c>
      <c r="F113" s="233" t="s">
        <v>245</v>
      </c>
      <c r="G113" s="231"/>
      <c r="H113" s="234">
        <v>36.539999999999999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234</v>
      </c>
      <c r="AU113" s="240" t="s">
        <v>86</v>
      </c>
      <c r="AV113" s="14" t="s">
        <v>232</v>
      </c>
      <c r="AW113" s="14" t="s">
        <v>37</v>
      </c>
      <c r="AX113" s="14" t="s">
        <v>84</v>
      </c>
      <c r="AY113" s="240" t="s">
        <v>225</v>
      </c>
    </row>
    <row r="114" s="2" customFormat="1">
      <c r="A114" s="39"/>
      <c r="B114" s="40"/>
      <c r="C114" s="205" t="s">
        <v>365</v>
      </c>
      <c r="D114" s="205" t="s">
        <v>227</v>
      </c>
      <c r="E114" s="206" t="s">
        <v>832</v>
      </c>
      <c r="F114" s="207" t="s">
        <v>833</v>
      </c>
      <c r="G114" s="208" t="s">
        <v>248</v>
      </c>
      <c r="H114" s="209">
        <v>16.405000000000001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232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232</v>
      </c>
      <c r="BM114" s="216" t="s">
        <v>834</v>
      </c>
    </row>
    <row r="115" s="13" customFormat="1">
      <c r="A115" s="13"/>
      <c r="B115" s="218"/>
      <c r="C115" s="219"/>
      <c r="D115" s="220" t="s">
        <v>234</v>
      </c>
      <c r="E115" s="221" t="s">
        <v>19</v>
      </c>
      <c r="F115" s="222" t="s">
        <v>835</v>
      </c>
      <c r="G115" s="219"/>
      <c r="H115" s="223">
        <v>16.405000000000001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234</v>
      </c>
      <c r="AU115" s="229" t="s">
        <v>86</v>
      </c>
      <c r="AV115" s="13" t="s">
        <v>86</v>
      </c>
      <c r="AW115" s="13" t="s">
        <v>37</v>
      </c>
      <c r="AX115" s="13" t="s">
        <v>84</v>
      </c>
      <c r="AY115" s="229" t="s">
        <v>225</v>
      </c>
    </row>
    <row r="116" s="2" customFormat="1" ht="66.75" customHeight="1">
      <c r="A116" s="39"/>
      <c r="B116" s="40"/>
      <c r="C116" s="205" t="s">
        <v>369</v>
      </c>
      <c r="D116" s="205" t="s">
        <v>227</v>
      </c>
      <c r="E116" s="206" t="s">
        <v>836</v>
      </c>
      <c r="F116" s="207" t="s">
        <v>837</v>
      </c>
      <c r="G116" s="208" t="s">
        <v>248</v>
      </c>
      <c r="H116" s="209">
        <v>164.05000000000001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232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232</v>
      </c>
      <c r="BM116" s="216" t="s">
        <v>838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835</v>
      </c>
      <c r="G117" s="219"/>
      <c r="H117" s="223">
        <v>16.405000000000001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84</v>
      </c>
      <c r="AY117" s="229" t="s">
        <v>225</v>
      </c>
    </row>
    <row r="118" s="13" customFormat="1">
      <c r="A118" s="13"/>
      <c r="B118" s="218"/>
      <c r="C118" s="219"/>
      <c r="D118" s="220" t="s">
        <v>234</v>
      </c>
      <c r="E118" s="219"/>
      <c r="F118" s="222" t="s">
        <v>1055</v>
      </c>
      <c r="G118" s="219"/>
      <c r="H118" s="223">
        <v>164.05000000000001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4</v>
      </c>
      <c r="AX118" s="13" t="s">
        <v>84</v>
      </c>
      <c r="AY118" s="229" t="s">
        <v>225</v>
      </c>
    </row>
    <row r="119" s="2" customFormat="1" ht="44.25" customHeight="1">
      <c r="A119" s="39"/>
      <c r="B119" s="40"/>
      <c r="C119" s="205" t="s">
        <v>111</v>
      </c>
      <c r="D119" s="205" t="s">
        <v>227</v>
      </c>
      <c r="E119" s="206" t="s">
        <v>840</v>
      </c>
      <c r="F119" s="207" t="s">
        <v>841</v>
      </c>
      <c r="G119" s="208" t="s">
        <v>361</v>
      </c>
      <c r="H119" s="209">
        <v>29.529</v>
      </c>
      <c r="I119" s="210"/>
      <c r="J119" s="211">
        <f>ROUND(I119*H119,2)</f>
        <v>0</v>
      </c>
      <c r="K119" s="207" t="s">
        <v>231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232</v>
      </c>
      <c r="AT119" s="216" t="s">
        <v>227</v>
      </c>
      <c r="AU119" s="216" t="s">
        <v>86</v>
      </c>
      <c r="AY119" s="18" t="s">
        <v>225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232</v>
      </c>
      <c r="BM119" s="216" t="s">
        <v>842</v>
      </c>
    </row>
    <row r="120" s="13" customFormat="1">
      <c r="A120" s="13"/>
      <c r="B120" s="218"/>
      <c r="C120" s="219"/>
      <c r="D120" s="220" t="s">
        <v>234</v>
      </c>
      <c r="E120" s="219"/>
      <c r="F120" s="222" t="s">
        <v>1056</v>
      </c>
      <c r="G120" s="219"/>
      <c r="H120" s="223">
        <v>29.529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4</v>
      </c>
      <c r="AX120" s="13" t="s">
        <v>84</v>
      </c>
      <c r="AY120" s="229" t="s">
        <v>225</v>
      </c>
    </row>
    <row r="121" s="2" customFormat="1">
      <c r="A121" s="39"/>
      <c r="B121" s="40"/>
      <c r="C121" s="205" t="s">
        <v>114</v>
      </c>
      <c r="D121" s="205" t="s">
        <v>227</v>
      </c>
      <c r="E121" s="206" t="s">
        <v>844</v>
      </c>
      <c r="F121" s="207" t="s">
        <v>845</v>
      </c>
      <c r="G121" s="208" t="s">
        <v>248</v>
      </c>
      <c r="H121" s="209">
        <v>16.405000000000001</v>
      </c>
      <c r="I121" s="210"/>
      <c r="J121" s="211">
        <f>ROUND(I121*H121,2)</f>
        <v>0</v>
      </c>
      <c r="K121" s="207" t="s">
        <v>231</v>
      </c>
      <c r="L121" s="45"/>
      <c r="M121" s="212" t="s">
        <v>19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232</v>
      </c>
      <c r="AT121" s="216" t="s">
        <v>227</v>
      </c>
      <c r="AU121" s="216" t="s">
        <v>86</v>
      </c>
      <c r="AY121" s="18" t="s">
        <v>225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232</v>
      </c>
      <c r="BM121" s="216" t="s">
        <v>846</v>
      </c>
    </row>
    <row r="122" s="13" customFormat="1">
      <c r="A122" s="13"/>
      <c r="B122" s="218"/>
      <c r="C122" s="219"/>
      <c r="D122" s="220" t="s">
        <v>234</v>
      </c>
      <c r="E122" s="221" t="s">
        <v>19</v>
      </c>
      <c r="F122" s="222" t="s">
        <v>835</v>
      </c>
      <c r="G122" s="219"/>
      <c r="H122" s="223">
        <v>16.405000000000001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234</v>
      </c>
      <c r="AU122" s="229" t="s">
        <v>86</v>
      </c>
      <c r="AV122" s="13" t="s">
        <v>86</v>
      </c>
      <c r="AW122" s="13" t="s">
        <v>37</v>
      </c>
      <c r="AX122" s="13" t="s">
        <v>84</v>
      </c>
      <c r="AY122" s="229" t="s">
        <v>225</v>
      </c>
    </row>
    <row r="123" s="2" customFormat="1" ht="44.25" customHeight="1">
      <c r="A123" s="39"/>
      <c r="B123" s="40"/>
      <c r="C123" s="205" t="s">
        <v>117</v>
      </c>
      <c r="D123" s="205" t="s">
        <v>227</v>
      </c>
      <c r="E123" s="206" t="s">
        <v>274</v>
      </c>
      <c r="F123" s="207" t="s">
        <v>275</v>
      </c>
      <c r="G123" s="208" t="s">
        <v>248</v>
      </c>
      <c r="H123" s="209">
        <v>20.135000000000002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847</v>
      </c>
    </row>
    <row r="124" s="13" customFormat="1">
      <c r="A124" s="13"/>
      <c r="B124" s="218"/>
      <c r="C124" s="219"/>
      <c r="D124" s="220" t="s">
        <v>234</v>
      </c>
      <c r="E124" s="221" t="s">
        <v>19</v>
      </c>
      <c r="F124" s="222" t="s">
        <v>848</v>
      </c>
      <c r="G124" s="219"/>
      <c r="H124" s="223">
        <v>36.539999999999999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76</v>
      </c>
      <c r="AY124" s="229" t="s">
        <v>225</v>
      </c>
    </row>
    <row r="125" s="13" customFormat="1">
      <c r="A125" s="13"/>
      <c r="B125" s="218"/>
      <c r="C125" s="219"/>
      <c r="D125" s="220" t="s">
        <v>234</v>
      </c>
      <c r="E125" s="221" t="s">
        <v>19</v>
      </c>
      <c r="F125" s="222" t="s">
        <v>849</v>
      </c>
      <c r="G125" s="219"/>
      <c r="H125" s="223">
        <v>-16.405000000000001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234</v>
      </c>
      <c r="AU125" s="229" t="s">
        <v>86</v>
      </c>
      <c r="AV125" s="13" t="s">
        <v>86</v>
      </c>
      <c r="AW125" s="13" t="s">
        <v>37</v>
      </c>
      <c r="AX125" s="13" t="s">
        <v>76</v>
      </c>
      <c r="AY125" s="229" t="s">
        <v>225</v>
      </c>
    </row>
    <row r="126" s="14" customFormat="1">
      <c r="A126" s="14"/>
      <c r="B126" s="230"/>
      <c r="C126" s="231"/>
      <c r="D126" s="220" t="s">
        <v>234</v>
      </c>
      <c r="E126" s="232" t="s">
        <v>775</v>
      </c>
      <c r="F126" s="233" t="s">
        <v>245</v>
      </c>
      <c r="G126" s="231"/>
      <c r="H126" s="234">
        <v>20.135000000000002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234</v>
      </c>
      <c r="AU126" s="240" t="s">
        <v>86</v>
      </c>
      <c r="AV126" s="14" t="s">
        <v>232</v>
      </c>
      <c r="AW126" s="14" t="s">
        <v>37</v>
      </c>
      <c r="AX126" s="14" t="s">
        <v>84</v>
      </c>
      <c r="AY126" s="240" t="s">
        <v>225</v>
      </c>
    </row>
    <row r="127" s="2" customFormat="1">
      <c r="A127" s="39"/>
      <c r="B127" s="40"/>
      <c r="C127" s="205" t="s">
        <v>120</v>
      </c>
      <c r="D127" s="205" t="s">
        <v>227</v>
      </c>
      <c r="E127" s="206" t="s">
        <v>850</v>
      </c>
      <c r="F127" s="207" t="s">
        <v>851</v>
      </c>
      <c r="G127" s="208" t="s">
        <v>230</v>
      </c>
      <c r="H127" s="209">
        <v>40</v>
      </c>
      <c r="I127" s="210"/>
      <c r="J127" s="211">
        <f>ROUND(I127*H127,2)</f>
        <v>0</v>
      </c>
      <c r="K127" s="207" t="s">
        <v>231</v>
      </c>
      <c r="L127" s="45"/>
      <c r="M127" s="212" t="s">
        <v>19</v>
      </c>
      <c r="N127" s="213" t="s">
        <v>47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232</v>
      </c>
      <c r="AT127" s="216" t="s">
        <v>227</v>
      </c>
      <c r="AU127" s="216" t="s">
        <v>86</v>
      </c>
      <c r="AY127" s="18" t="s">
        <v>225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84</v>
      </c>
      <c r="BK127" s="217">
        <f>ROUND(I127*H127,2)</f>
        <v>0</v>
      </c>
      <c r="BL127" s="18" t="s">
        <v>232</v>
      </c>
      <c r="BM127" s="216" t="s">
        <v>852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1017</v>
      </c>
      <c r="G128" s="219"/>
      <c r="H128" s="223">
        <v>40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84</v>
      </c>
      <c r="AY128" s="229" t="s">
        <v>225</v>
      </c>
    </row>
    <row r="129" s="2" customFormat="1">
      <c r="A129" s="39"/>
      <c r="B129" s="40"/>
      <c r="C129" s="205" t="s">
        <v>123</v>
      </c>
      <c r="D129" s="205" t="s">
        <v>227</v>
      </c>
      <c r="E129" s="206" t="s">
        <v>853</v>
      </c>
      <c r="F129" s="207" t="s">
        <v>854</v>
      </c>
      <c r="G129" s="208" t="s">
        <v>230</v>
      </c>
      <c r="H129" s="209">
        <v>40</v>
      </c>
      <c r="I129" s="210"/>
      <c r="J129" s="211">
        <f>ROUND(I129*H129,2)</f>
        <v>0</v>
      </c>
      <c r="K129" s="207" t="s">
        <v>231</v>
      </c>
      <c r="L129" s="45"/>
      <c r="M129" s="212" t="s">
        <v>19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232</v>
      </c>
      <c r="AT129" s="216" t="s">
        <v>227</v>
      </c>
      <c r="AU129" s="216" t="s">
        <v>86</v>
      </c>
      <c r="AY129" s="18" t="s">
        <v>225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84</v>
      </c>
      <c r="BK129" s="217">
        <f>ROUND(I129*H129,2)</f>
        <v>0</v>
      </c>
      <c r="BL129" s="18" t="s">
        <v>232</v>
      </c>
      <c r="BM129" s="216" t="s">
        <v>855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1017</v>
      </c>
      <c r="G130" s="219"/>
      <c r="H130" s="223">
        <v>40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84</v>
      </c>
      <c r="AY130" s="229" t="s">
        <v>225</v>
      </c>
    </row>
    <row r="131" s="2" customFormat="1" ht="16.5" customHeight="1">
      <c r="A131" s="39"/>
      <c r="B131" s="40"/>
      <c r="C131" s="241" t="s">
        <v>8</v>
      </c>
      <c r="D131" s="241" t="s">
        <v>410</v>
      </c>
      <c r="E131" s="242" t="s">
        <v>856</v>
      </c>
      <c r="F131" s="243" t="s">
        <v>857</v>
      </c>
      <c r="G131" s="244" t="s">
        <v>683</v>
      </c>
      <c r="H131" s="245">
        <v>0.80000000000000004</v>
      </c>
      <c r="I131" s="246"/>
      <c r="J131" s="247">
        <f>ROUND(I131*H131,2)</f>
        <v>0</v>
      </c>
      <c r="K131" s="243" t="s">
        <v>231</v>
      </c>
      <c r="L131" s="248"/>
      <c r="M131" s="249" t="s">
        <v>19</v>
      </c>
      <c r="N131" s="250" t="s">
        <v>47</v>
      </c>
      <c r="O131" s="85"/>
      <c r="P131" s="214">
        <f>O131*H131</f>
        <v>0</v>
      </c>
      <c r="Q131" s="214">
        <v>0.001</v>
      </c>
      <c r="R131" s="214">
        <f>Q131*H131</f>
        <v>0.00080000000000000004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365</v>
      </c>
      <c r="AT131" s="216" t="s">
        <v>410</v>
      </c>
      <c r="AU131" s="216" t="s">
        <v>86</v>
      </c>
      <c r="AY131" s="18" t="s">
        <v>225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232</v>
      </c>
      <c r="BM131" s="216" t="s">
        <v>858</v>
      </c>
    </row>
    <row r="132" s="13" customFormat="1">
      <c r="A132" s="13"/>
      <c r="B132" s="218"/>
      <c r="C132" s="219"/>
      <c r="D132" s="220" t="s">
        <v>234</v>
      </c>
      <c r="E132" s="219"/>
      <c r="F132" s="222" t="s">
        <v>1057</v>
      </c>
      <c r="G132" s="219"/>
      <c r="H132" s="223">
        <v>0.80000000000000004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4</v>
      </c>
      <c r="AX132" s="13" t="s">
        <v>84</v>
      </c>
      <c r="AY132" s="229" t="s">
        <v>225</v>
      </c>
    </row>
    <row r="133" s="12" customFormat="1" ht="22.8" customHeight="1">
      <c r="A133" s="12"/>
      <c r="B133" s="189"/>
      <c r="C133" s="190"/>
      <c r="D133" s="191" t="s">
        <v>75</v>
      </c>
      <c r="E133" s="203" t="s">
        <v>86</v>
      </c>
      <c r="F133" s="203" t="s">
        <v>300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SUM(P134:P150)</f>
        <v>0</v>
      </c>
      <c r="Q133" s="197"/>
      <c r="R133" s="198">
        <f>SUM(R134:R150)</f>
        <v>45.926524119999996</v>
      </c>
      <c r="S133" s="197"/>
      <c r="T133" s="199">
        <f>SUM(T134:T150)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84</v>
      </c>
      <c r="AT133" s="201" t="s">
        <v>75</v>
      </c>
      <c r="AU133" s="201" t="s">
        <v>84</v>
      </c>
      <c r="AY133" s="200" t="s">
        <v>225</v>
      </c>
      <c r="BK133" s="202">
        <f>SUM(BK134:BK150)</f>
        <v>0</v>
      </c>
    </row>
    <row r="134" s="2" customFormat="1">
      <c r="A134" s="39"/>
      <c r="B134" s="40"/>
      <c r="C134" s="205" t="s">
        <v>128</v>
      </c>
      <c r="D134" s="205" t="s">
        <v>227</v>
      </c>
      <c r="E134" s="206" t="s">
        <v>860</v>
      </c>
      <c r="F134" s="207" t="s">
        <v>861</v>
      </c>
      <c r="G134" s="208" t="s">
        <v>248</v>
      </c>
      <c r="H134" s="209">
        <v>0.88</v>
      </c>
      <c r="I134" s="210"/>
      <c r="J134" s="211">
        <f>ROUND(I134*H134,2)</f>
        <v>0</v>
      </c>
      <c r="K134" s="207" t="s">
        <v>231</v>
      </c>
      <c r="L134" s="45"/>
      <c r="M134" s="212" t="s">
        <v>19</v>
      </c>
      <c r="N134" s="213" t="s">
        <v>47</v>
      </c>
      <c r="O134" s="85"/>
      <c r="P134" s="214">
        <f>O134*H134</f>
        <v>0</v>
      </c>
      <c r="Q134" s="214">
        <v>2.2563399999999998</v>
      </c>
      <c r="R134" s="214">
        <f>Q134*H134</f>
        <v>1.9855791999999999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232</v>
      </c>
      <c r="AT134" s="216" t="s">
        <v>227</v>
      </c>
      <c r="AU134" s="216" t="s">
        <v>86</v>
      </c>
      <c r="AY134" s="18" t="s">
        <v>225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84</v>
      </c>
      <c r="BK134" s="217">
        <f>ROUND(I134*H134,2)</f>
        <v>0</v>
      </c>
      <c r="BL134" s="18" t="s">
        <v>232</v>
      </c>
      <c r="BM134" s="216" t="s">
        <v>862</v>
      </c>
    </row>
    <row r="135" s="13" customFormat="1">
      <c r="A135" s="13"/>
      <c r="B135" s="218"/>
      <c r="C135" s="219"/>
      <c r="D135" s="220" t="s">
        <v>234</v>
      </c>
      <c r="E135" s="221" t="s">
        <v>769</v>
      </c>
      <c r="F135" s="222" t="s">
        <v>1023</v>
      </c>
      <c r="G135" s="219"/>
      <c r="H135" s="223">
        <v>0.88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234</v>
      </c>
      <c r="AU135" s="229" t="s">
        <v>86</v>
      </c>
      <c r="AV135" s="13" t="s">
        <v>86</v>
      </c>
      <c r="AW135" s="13" t="s">
        <v>37</v>
      </c>
      <c r="AX135" s="13" t="s">
        <v>84</v>
      </c>
      <c r="AY135" s="229" t="s">
        <v>225</v>
      </c>
    </row>
    <row r="136" s="2" customFormat="1" ht="33" customHeight="1">
      <c r="A136" s="39"/>
      <c r="B136" s="40"/>
      <c r="C136" s="205" t="s">
        <v>131</v>
      </c>
      <c r="D136" s="205" t="s">
        <v>227</v>
      </c>
      <c r="E136" s="206" t="s">
        <v>864</v>
      </c>
      <c r="F136" s="207" t="s">
        <v>865</v>
      </c>
      <c r="G136" s="208" t="s">
        <v>248</v>
      </c>
      <c r="H136" s="209">
        <v>17.25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47</v>
      </c>
      <c r="O136" s="85"/>
      <c r="P136" s="214">
        <f>O136*H136</f>
        <v>0</v>
      </c>
      <c r="Q136" s="214">
        <v>2.45329</v>
      </c>
      <c r="R136" s="214">
        <f>Q136*H136</f>
        <v>42.319252499999997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232</v>
      </c>
      <c r="AT136" s="216" t="s">
        <v>227</v>
      </c>
      <c r="AU136" s="216" t="s">
        <v>86</v>
      </c>
      <c r="AY136" s="18" t="s">
        <v>225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84</v>
      </c>
      <c r="BK136" s="217">
        <f>ROUND(I136*H136,2)</f>
        <v>0</v>
      </c>
      <c r="BL136" s="18" t="s">
        <v>232</v>
      </c>
      <c r="BM136" s="216" t="s">
        <v>866</v>
      </c>
    </row>
    <row r="137" s="15" customFormat="1">
      <c r="A137" s="15"/>
      <c r="B137" s="255"/>
      <c r="C137" s="256"/>
      <c r="D137" s="220" t="s">
        <v>234</v>
      </c>
      <c r="E137" s="257" t="s">
        <v>19</v>
      </c>
      <c r="F137" s="258" t="s">
        <v>867</v>
      </c>
      <c r="G137" s="256"/>
      <c r="H137" s="257" t="s">
        <v>19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234</v>
      </c>
      <c r="AU137" s="264" t="s">
        <v>86</v>
      </c>
      <c r="AV137" s="15" t="s">
        <v>84</v>
      </c>
      <c r="AW137" s="15" t="s">
        <v>37</v>
      </c>
      <c r="AX137" s="15" t="s">
        <v>76</v>
      </c>
      <c r="AY137" s="264" t="s">
        <v>225</v>
      </c>
    </row>
    <row r="138" s="13" customFormat="1">
      <c r="A138" s="13"/>
      <c r="B138" s="218"/>
      <c r="C138" s="219"/>
      <c r="D138" s="220" t="s">
        <v>234</v>
      </c>
      <c r="E138" s="221" t="s">
        <v>19</v>
      </c>
      <c r="F138" s="222" t="s">
        <v>1058</v>
      </c>
      <c r="G138" s="219"/>
      <c r="H138" s="223">
        <v>15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234</v>
      </c>
      <c r="AU138" s="229" t="s">
        <v>86</v>
      </c>
      <c r="AV138" s="13" t="s">
        <v>86</v>
      </c>
      <c r="AW138" s="13" t="s">
        <v>37</v>
      </c>
      <c r="AX138" s="13" t="s">
        <v>76</v>
      </c>
      <c r="AY138" s="229" t="s">
        <v>225</v>
      </c>
    </row>
    <row r="139" s="13" customFormat="1">
      <c r="A139" s="13"/>
      <c r="B139" s="218"/>
      <c r="C139" s="219"/>
      <c r="D139" s="220" t="s">
        <v>234</v>
      </c>
      <c r="E139" s="221" t="s">
        <v>19</v>
      </c>
      <c r="F139" s="222" t="s">
        <v>1059</v>
      </c>
      <c r="G139" s="219"/>
      <c r="H139" s="223">
        <v>2.25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234</v>
      </c>
      <c r="AU139" s="229" t="s">
        <v>86</v>
      </c>
      <c r="AV139" s="13" t="s">
        <v>86</v>
      </c>
      <c r="AW139" s="13" t="s">
        <v>37</v>
      </c>
      <c r="AX139" s="13" t="s">
        <v>76</v>
      </c>
      <c r="AY139" s="229" t="s">
        <v>225</v>
      </c>
    </row>
    <row r="140" s="14" customFormat="1">
      <c r="A140" s="14"/>
      <c r="B140" s="230"/>
      <c r="C140" s="231"/>
      <c r="D140" s="220" t="s">
        <v>234</v>
      </c>
      <c r="E140" s="232" t="s">
        <v>772</v>
      </c>
      <c r="F140" s="233" t="s">
        <v>245</v>
      </c>
      <c r="G140" s="231"/>
      <c r="H140" s="234">
        <v>17.25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234</v>
      </c>
      <c r="AU140" s="240" t="s">
        <v>86</v>
      </c>
      <c r="AV140" s="14" t="s">
        <v>232</v>
      </c>
      <c r="AW140" s="14" t="s">
        <v>37</v>
      </c>
      <c r="AX140" s="14" t="s">
        <v>84</v>
      </c>
      <c r="AY140" s="240" t="s">
        <v>225</v>
      </c>
    </row>
    <row r="141" s="2" customFormat="1" ht="16.5" customHeight="1">
      <c r="A141" s="39"/>
      <c r="B141" s="40"/>
      <c r="C141" s="205" t="s">
        <v>134</v>
      </c>
      <c r="D141" s="205" t="s">
        <v>227</v>
      </c>
      <c r="E141" s="206" t="s">
        <v>328</v>
      </c>
      <c r="F141" s="207" t="s">
        <v>329</v>
      </c>
      <c r="G141" s="208" t="s">
        <v>230</v>
      </c>
      <c r="H141" s="209">
        <v>24.75</v>
      </c>
      <c r="I141" s="210"/>
      <c r="J141" s="211">
        <f>ROUND(I141*H141,2)</f>
        <v>0</v>
      </c>
      <c r="K141" s="207" t="s">
        <v>231</v>
      </c>
      <c r="L141" s="45"/>
      <c r="M141" s="212" t="s">
        <v>19</v>
      </c>
      <c r="N141" s="213" t="s">
        <v>47</v>
      </c>
      <c r="O141" s="85"/>
      <c r="P141" s="214">
        <f>O141*H141</f>
        <v>0</v>
      </c>
      <c r="Q141" s="214">
        <v>0.00264</v>
      </c>
      <c r="R141" s="214">
        <f>Q141*H141</f>
        <v>0.065339999999999995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232</v>
      </c>
      <c r="AT141" s="216" t="s">
        <v>227</v>
      </c>
      <c r="AU141" s="216" t="s">
        <v>86</v>
      </c>
      <c r="AY141" s="18" t="s">
        <v>225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84</v>
      </c>
      <c r="BK141" s="217">
        <f>ROUND(I141*H141,2)</f>
        <v>0</v>
      </c>
      <c r="BL141" s="18" t="s">
        <v>232</v>
      </c>
      <c r="BM141" s="216" t="s">
        <v>870</v>
      </c>
    </row>
    <row r="142" s="15" customFormat="1">
      <c r="A142" s="15"/>
      <c r="B142" s="255"/>
      <c r="C142" s="256"/>
      <c r="D142" s="220" t="s">
        <v>234</v>
      </c>
      <c r="E142" s="257" t="s">
        <v>19</v>
      </c>
      <c r="F142" s="258" t="s">
        <v>867</v>
      </c>
      <c r="G142" s="256"/>
      <c r="H142" s="257" t="s">
        <v>19</v>
      </c>
      <c r="I142" s="259"/>
      <c r="J142" s="256"/>
      <c r="K142" s="256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234</v>
      </c>
      <c r="AU142" s="264" t="s">
        <v>86</v>
      </c>
      <c r="AV142" s="15" t="s">
        <v>84</v>
      </c>
      <c r="AW142" s="15" t="s">
        <v>37</v>
      </c>
      <c r="AX142" s="15" t="s">
        <v>76</v>
      </c>
      <c r="AY142" s="264" t="s">
        <v>225</v>
      </c>
    </row>
    <row r="143" s="13" customFormat="1">
      <c r="A143" s="13"/>
      <c r="B143" s="218"/>
      <c r="C143" s="219"/>
      <c r="D143" s="220" t="s">
        <v>234</v>
      </c>
      <c r="E143" s="221" t="s">
        <v>19</v>
      </c>
      <c r="F143" s="222" t="s">
        <v>1060</v>
      </c>
      <c r="G143" s="219"/>
      <c r="H143" s="223">
        <v>19.5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234</v>
      </c>
      <c r="AU143" s="229" t="s">
        <v>86</v>
      </c>
      <c r="AV143" s="13" t="s">
        <v>86</v>
      </c>
      <c r="AW143" s="13" t="s">
        <v>37</v>
      </c>
      <c r="AX143" s="13" t="s">
        <v>76</v>
      </c>
      <c r="AY143" s="229" t="s">
        <v>225</v>
      </c>
    </row>
    <row r="144" s="13" customFormat="1">
      <c r="A144" s="13"/>
      <c r="B144" s="218"/>
      <c r="C144" s="219"/>
      <c r="D144" s="220" t="s">
        <v>234</v>
      </c>
      <c r="E144" s="221" t="s">
        <v>19</v>
      </c>
      <c r="F144" s="222" t="s">
        <v>1061</v>
      </c>
      <c r="G144" s="219"/>
      <c r="H144" s="223">
        <v>5.25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234</v>
      </c>
      <c r="AU144" s="229" t="s">
        <v>86</v>
      </c>
      <c r="AV144" s="13" t="s">
        <v>86</v>
      </c>
      <c r="AW144" s="13" t="s">
        <v>37</v>
      </c>
      <c r="AX144" s="13" t="s">
        <v>76</v>
      </c>
      <c r="AY144" s="229" t="s">
        <v>225</v>
      </c>
    </row>
    <row r="145" s="14" customFormat="1">
      <c r="A145" s="14"/>
      <c r="B145" s="230"/>
      <c r="C145" s="231"/>
      <c r="D145" s="220" t="s">
        <v>234</v>
      </c>
      <c r="E145" s="232" t="s">
        <v>19</v>
      </c>
      <c r="F145" s="233" t="s">
        <v>245</v>
      </c>
      <c r="G145" s="231"/>
      <c r="H145" s="234">
        <v>24.75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234</v>
      </c>
      <c r="AU145" s="240" t="s">
        <v>86</v>
      </c>
      <c r="AV145" s="14" t="s">
        <v>232</v>
      </c>
      <c r="AW145" s="14" t="s">
        <v>37</v>
      </c>
      <c r="AX145" s="14" t="s">
        <v>84</v>
      </c>
      <c r="AY145" s="240" t="s">
        <v>225</v>
      </c>
    </row>
    <row r="146" s="2" customFormat="1" ht="16.5" customHeight="1">
      <c r="A146" s="39"/>
      <c r="B146" s="40"/>
      <c r="C146" s="205" t="s">
        <v>137</v>
      </c>
      <c r="D146" s="205" t="s">
        <v>227</v>
      </c>
      <c r="E146" s="206" t="s">
        <v>355</v>
      </c>
      <c r="F146" s="207" t="s">
        <v>356</v>
      </c>
      <c r="G146" s="208" t="s">
        <v>230</v>
      </c>
      <c r="H146" s="209">
        <v>24.75</v>
      </c>
      <c r="I146" s="210"/>
      <c r="J146" s="211">
        <f>ROUND(I146*H146,2)</f>
        <v>0</v>
      </c>
      <c r="K146" s="207" t="s">
        <v>231</v>
      </c>
      <c r="L146" s="45"/>
      <c r="M146" s="212" t="s">
        <v>19</v>
      </c>
      <c r="N146" s="213" t="s">
        <v>47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232</v>
      </c>
      <c r="AT146" s="216" t="s">
        <v>227</v>
      </c>
      <c r="AU146" s="216" t="s">
        <v>86</v>
      </c>
      <c r="AY146" s="18" t="s">
        <v>225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84</v>
      </c>
      <c r="BK146" s="217">
        <f>ROUND(I146*H146,2)</f>
        <v>0</v>
      </c>
      <c r="BL146" s="18" t="s">
        <v>232</v>
      </c>
      <c r="BM146" s="216" t="s">
        <v>873</v>
      </c>
    </row>
    <row r="147" s="2" customFormat="1" ht="21.75" customHeight="1">
      <c r="A147" s="39"/>
      <c r="B147" s="40"/>
      <c r="C147" s="205" t="s">
        <v>140</v>
      </c>
      <c r="D147" s="205" t="s">
        <v>227</v>
      </c>
      <c r="E147" s="206" t="s">
        <v>874</v>
      </c>
      <c r="F147" s="207" t="s">
        <v>875</v>
      </c>
      <c r="G147" s="208" t="s">
        <v>361</v>
      </c>
      <c r="H147" s="209">
        <v>0.77600000000000002</v>
      </c>
      <c r="I147" s="210"/>
      <c r="J147" s="211">
        <f>ROUND(I147*H147,2)</f>
        <v>0</v>
      </c>
      <c r="K147" s="207" t="s">
        <v>231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1.0606199999999999</v>
      </c>
      <c r="R147" s="214">
        <f>Q147*H147</f>
        <v>0.82304111999999996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232</v>
      </c>
      <c r="AT147" s="216" t="s">
        <v>227</v>
      </c>
      <c r="AU147" s="216" t="s">
        <v>86</v>
      </c>
      <c r="AY147" s="18" t="s">
        <v>225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232</v>
      </c>
      <c r="BM147" s="216" t="s">
        <v>876</v>
      </c>
    </row>
    <row r="148" s="13" customFormat="1">
      <c r="A148" s="13"/>
      <c r="B148" s="218"/>
      <c r="C148" s="219"/>
      <c r="D148" s="220" t="s">
        <v>234</v>
      </c>
      <c r="E148" s="221" t="s">
        <v>19</v>
      </c>
      <c r="F148" s="222" t="s">
        <v>877</v>
      </c>
      <c r="G148" s="219"/>
      <c r="H148" s="223">
        <v>0.77600000000000002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234</v>
      </c>
      <c r="AU148" s="229" t="s">
        <v>86</v>
      </c>
      <c r="AV148" s="13" t="s">
        <v>86</v>
      </c>
      <c r="AW148" s="13" t="s">
        <v>37</v>
      </c>
      <c r="AX148" s="13" t="s">
        <v>84</v>
      </c>
      <c r="AY148" s="229" t="s">
        <v>225</v>
      </c>
    </row>
    <row r="149" s="2" customFormat="1">
      <c r="A149" s="39"/>
      <c r="B149" s="40"/>
      <c r="C149" s="205" t="s">
        <v>7</v>
      </c>
      <c r="D149" s="205" t="s">
        <v>227</v>
      </c>
      <c r="E149" s="206" t="s">
        <v>359</v>
      </c>
      <c r="F149" s="207" t="s">
        <v>360</v>
      </c>
      <c r="G149" s="208" t="s">
        <v>361</v>
      </c>
      <c r="H149" s="209">
        <v>0.68999999999999995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1.06277</v>
      </c>
      <c r="R149" s="214">
        <f>Q149*H149</f>
        <v>0.73331129999999989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878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879</v>
      </c>
      <c r="G150" s="219"/>
      <c r="H150" s="223">
        <v>0.68999999999999995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84</v>
      </c>
      <c r="AY150" s="229" t="s">
        <v>225</v>
      </c>
    </row>
    <row r="151" s="12" customFormat="1" ht="22.8" customHeight="1">
      <c r="A151" s="12"/>
      <c r="B151" s="189"/>
      <c r="C151" s="190"/>
      <c r="D151" s="191" t="s">
        <v>75</v>
      </c>
      <c r="E151" s="203" t="s">
        <v>327</v>
      </c>
      <c r="F151" s="203" t="s">
        <v>364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SUM(P152:P167)</f>
        <v>0</v>
      </c>
      <c r="Q151" s="197"/>
      <c r="R151" s="198">
        <f>SUM(R152:R167)</f>
        <v>0</v>
      </c>
      <c r="S151" s="197"/>
      <c r="T151" s="199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84</v>
      </c>
      <c r="AT151" s="201" t="s">
        <v>75</v>
      </c>
      <c r="AU151" s="201" t="s">
        <v>84</v>
      </c>
      <c r="AY151" s="200" t="s">
        <v>225</v>
      </c>
      <c r="BK151" s="202">
        <f>SUM(BK152:BK167)</f>
        <v>0</v>
      </c>
    </row>
    <row r="152" s="2" customFormat="1">
      <c r="A152" s="39"/>
      <c r="B152" s="40"/>
      <c r="C152" s="205" t="s">
        <v>145</v>
      </c>
      <c r="D152" s="205" t="s">
        <v>227</v>
      </c>
      <c r="E152" s="206" t="s">
        <v>880</v>
      </c>
      <c r="F152" s="207" t="s">
        <v>881</v>
      </c>
      <c r="G152" s="208" t="s">
        <v>230</v>
      </c>
      <c r="H152" s="209">
        <v>8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882</v>
      </c>
    </row>
    <row r="153" s="13" customFormat="1">
      <c r="A153" s="13"/>
      <c r="B153" s="218"/>
      <c r="C153" s="219"/>
      <c r="D153" s="220" t="s">
        <v>234</v>
      </c>
      <c r="E153" s="221" t="s">
        <v>19</v>
      </c>
      <c r="F153" s="222" t="s">
        <v>804</v>
      </c>
      <c r="G153" s="219"/>
      <c r="H153" s="223">
        <v>8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234</v>
      </c>
      <c r="AU153" s="229" t="s">
        <v>86</v>
      </c>
      <c r="AV153" s="13" t="s">
        <v>86</v>
      </c>
      <c r="AW153" s="13" t="s">
        <v>37</v>
      </c>
      <c r="AX153" s="13" t="s">
        <v>84</v>
      </c>
      <c r="AY153" s="229" t="s">
        <v>225</v>
      </c>
    </row>
    <row r="154" s="2" customFormat="1">
      <c r="A154" s="39"/>
      <c r="B154" s="40"/>
      <c r="C154" s="205" t="s">
        <v>148</v>
      </c>
      <c r="D154" s="205" t="s">
        <v>227</v>
      </c>
      <c r="E154" s="206" t="s">
        <v>883</v>
      </c>
      <c r="F154" s="207" t="s">
        <v>884</v>
      </c>
      <c r="G154" s="208" t="s">
        <v>230</v>
      </c>
      <c r="H154" s="209">
        <v>8</v>
      </c>
      <c r="I154" s="210"/>
      <c r="J154" s="211">
        <f>ROUND(I154*H154,2)</f>
        <v>0</v>
      </c>
      <c r="K154" s="207" t="s">
        <v>231</v>
      </c>
      <c r="L154" s="45"/>
      <c r="M154" s="212" t="s">
        <v>19</v>
      </c>
      <c r="N154" s="213" t="s">
        <v>47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232</v>
      </c>
      <c r="AT154" s="216" t="s">
        <v>227</v>
      </c>
      <c r="AU154" s="216" t="s">
        <v>86</v>
      </c>
      <c r="AY154" s="18" t="s">
        <v>225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84</v>
      </c>
      <c r="BK154" s="217">
        <f>ROUND(I154*H154,2)</f>
        <v>0</v>
      </c>
      <c r="BL154" s="18" t="s">
        <v>232</v>
      </c>
      <c r="BM154" s="216" t="s">
        <v>885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804</v>
      </c>
      <c r="G155" s="219"/>
      <c r="H155" s="223">
        <v>8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84</v>
      </c>
      <c r="AY155" s="229" t="s">
        <v>225</v>
      </c>
    </row>
    <row r="156" s="2" customFormat="1">
      <c r="A156" s="39"/>
      <c r="B156" s="40"/>
      <c r="C156" s="205" t="s">
        <v>151</v>
      </c>
      <c r="D156" s="205" t="s">
        <v>227</v>
      </c>
      <c r="E156" s="206" t="s">
        <v>886</v>
      </c>
      <c r="F156" s="207" t="s">
        <v>887</v>
      </c>
      <c r="G156" s="208" t="s">
        <v>230</v>
      </c>
      <c r="H156" s="209">
        <v>8</v>
      </c>
      <c r="I156" s="210"/>
      <c r="J156" s="211">
        <f>ROUND(I156*H156,2)</f>
        <v>0</v>
      </c>
      <c r="K156" s="207" t="s">
        <v>231</v>
      </c>
      <c r="L156" s="45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232</v>
      </c>
      <c r="AT156" s="216" t="s">
        <v>227</v>
      </c>
      <c r="AU156" s="216" t="s">
        <v>86</v>
      </c>
      <c r="AY156" s="18" t="s">
        <v>225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84</v>
      </c>
      <c r="BK156" s="217">
        <f>ROUND(I156*H156,2)</f>
        <v>0</v>
      </c>
      <c r="BL156" s="18" t="s">
        <v>232</v>
      </c>
      <c r="BM156" s="216" t="s">
        <v>888</v>
      </c>
    </row>
    <row r="157" s="13" customFormat="1">
      <c r="A157" s="13"/>
      <c r="B157" s="218"/>
      <c r="C157" s="219"/>
      <c r="D157" s="220" t="s">
        <v>234</v>
      </c>
      <c r="E157" s="221" t="s">
        <v>19</v>
      </c>
      <c r="F157" s="222" t="s">
        <v>804</v>
      </c>
      <c r="G157" s="219"/>
      <c r="H157" s="223">
        <v>8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234</v>
      </c>
      <c r="AU157" s="229" t="s">
        <v>86</v>
      </c>
      <c r="AV157" s="13" t="s">
        <v>86</v>
      </c>
      <c r="AW157" s="13" t="s">
        <v>37</v>
      </c>
      <c r="AX157" s="13" t="s">
        <v>84</v>
      </c>
      <c r="AY157" s="229" t="s">
        <v>225</v>
      </c>
    </row>
    <row r="158" s="2" customFormat="1">
      <c r="A158" s="39"/>
      <c r="B158" s="40"/>
      <c r="C158" s="205" t="s">
        <v>154</v>
      </c>
      <c r="D158" s="205" t="s">
        <v>227</v>
      </c>
      <c r="E158" s="206" t="s">
        <v>889</v>
      </c>
      <c r="F158" s="207" t="s">
        <v>890</v>
      </c>
      <c r="G158" s="208" t="s">
        <v>230</v>
      </c>
      <c r="H158" s="209">
        <v>8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891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804</v>
      </c>
      <c r="G159" s="219"/>
      <c r="H159" s="223">
        <v>8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157</v>
      </c>
      <c r="D160" s="205" t="s">
        <v>227</v>
      </c>
      <c r="E160" s="206" t="s">
        <v>892</v>
      </c>
      <c r="F160" s="207" t="s">
        <v>893</v>
      </c>
      <c r="G160" s="208" t="s">
        <v>230</v>
      </c>
      <c r="H160" s="209">
        <v>41.200000000000003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894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804</v>
      </c>
      <c r="G161" s="219"/>
      <c r="H161" s="223">
        <v>8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76</v>
      </c>
      <c r="AY161" s="229" t="s">
        <v>225</v>
      </c>
    </row>
    <row r="162" s="13" customFormat="1">
      <c r="A162" s="13"/>
      <c r="B162" s="218"/>
      <c r="C162" s="219"/>
      <c r="D162" s="220" t="s">
        <v>234</v>
      </c>
      <c r="E162" s="221" t="s">
        <v>19</v>
      </c>
      <c r="F162" s="222" t="s">
        <v>820</v>
      </c>
      <c r="G162" s="219"/>
      <c r="H162" s="223">
        <v>33.200000000000003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234</v>
      </c>
      <c r="AU162" s="229" t="s">
        <v>86</v>
      </c>
      <c r="AV162" s="13" t="s">
        <v>86</v>
      </c>
      <c r="AW162" s="13" t="s">
        <v>37</v>
      </c>
      <c r="AX162" s="13" t="s">
        <v>76</v>
      </c>
      <c r="AY162" s="229" t="s">
        <v>225</v>
      </c>
    </row>
    <row r="163" s="14" customFormat="1">
      <c r="A163" s="14"/>
      <c r="B163" s="230"/>
      <c r="C163" s="231"/>
      <c r="D163" s="220" t="s">
        <v>234</v>
      </c>
      <c r="E163" s="232" t="s">
        <v>19</v>
      </c>
      <c r="F163" s="233" t="s">
        <v>245</v>
      </c>
      <c r="G163" s="231"/>
      <c r="H163" s="234">
        <v>41.200000000000003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234</v>
      </c>
      <c r="AU163" s="240" t="s">
        <v>86</v>
      </c>
      <c r="AV163" s="14" t="s">
        <v>232</v>
      </c>
      <c r="AW163" s="14" t="s">
        <v>37</v>
      </c>
      <c r="AX163" s="14" t="s">
        <v>84</v>
      </c>
      <c r="AY163" s="240" t="s">
        <v>225</v>
      </c>
    </row>
    <row r="164" s="2" customFormat="1" ht="44.25" customHeight="1">
      <c r="A164" s="39"/>
      <c r="B164" s="40"/>
      <c r="C164" s="205" t="s">
        <v>160</v>
      </c>
      <c r="D164" s="205" t="s">
        <v>227</v>
      </c>
      <c r="E164" s="206" t="s">
        <v>895</v>
      </c>
      <c r="F164" s="207" t="s">
        <v>896</v>
      </c>
      <c r="G164" s="208" t="s">
        <v>230</v>
      </c>
      <c r="H164" s="209">
        <v>33.200000000000003</v>
      </c>
      <c r="I164" s="210"/>
      <c r="J164" s="211">
        <f>ROUND(I164*H164,2)</f>
        <v>0</v>
      </c>
      <c r="K164" s="207" t="s">
        <v>231</v>
      </c>
      <c r="L164" s="45"/>
      <c r="M164" s="212" t="s">
        <v>19</v>
      </c>
      <c r="N164" s="213" t="s">
        <v>47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232</v>
      </c>
      <c r="AT164" s="216" t="s">
        <v>227</v>
      </c>
      <c r="AU164" s="216" t="s">
        <v>86</v>
      </c>
      <c r="AY164" s="18" t="s">
        <v>225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84</v>
      </c>
      <c r="BK164" s="217">
        <f>ROUND(I164*H164,2)</f>
        <v>0</v>
      </c>
      <c r="BL164" s="18" t="s">
        <v>232</v>
      </c>
      <c r="BM164" s="216" t="s">
        <v>897</v>
      </c>
    </row>
    <row r="165" s="13" customFormat="1">
      <c r="A165" s="13"/>
      <c r="B165" s="218"/>
      <c r="C165" s="219"/>
      <c r="D165" s="220" t="s">
        <v>234</v>
      </c>
      <c r="E165" s="221" t="s">
        <v>19</v>
      </c>
      <c r="F165" s="222" t="s">
        <v>820</v>
      </c>
      <c r="G165" s="219"/>
      <c r="H165" s="223">
        <v>33.200000000000003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234</v>
      </c>
      <c r="AU165" s="229" t="s">
        <v>86</v>
      </c>
      <c r="AV165" s="13" t="s">
        <v>86</v>
      </c>
      <c r="AW165" s="13" t="s">
        <v>37</v>
      </c>
      <c r="AX165" s="13" t="s">
        <v>84</v>
      </c>
      <c r="AY165" s="229" t="s">
        <v>225</v>
      </c>
    </row>
    <row r="166" s="2" customFormat="1" ht="44.25" customHeight="1">
      <c r="A166" s="39"/>
      <c r="B166" s="40"/>
      <c r="C166" s="205" t="s">
        <v>163</v>
      </c>
      <c r="D166" s="205" t="s">
        <v>227</v>
      </c>
      <c r="E166" s="206" t="s">
        <v>898</v>
      </c>
      <c r="F166" s="207" t="s">
        <v>899</v>
      </c>
      <c r="G166" s="208" t="s">
        <v>230</v>
      </c>
      <c r="H166" s="209">
        <v>8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900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804</v>
      </c>
      <c r="G167" s="219"/>
      <c r="H167" s="223">
        <v>8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84</v>
      </c>
      <c r="AY167" s="229" t="s">
        <v>225</v>
      </c>
    </row>
    <row r="168" s="12" customFormat="1" ht="22.8" customHeight="1">
      <c r="A168" s="12"/>
      <c r="B168" s="189"/>
      <c r="C168" s="190"/>
      <c r="D168" s="191" t="s">
        <v>75</v>
      </c>
      <c r="E168" s="203" t="s">
        <v>369</v>
      </c>
      <c r="F168" s="203" t="s">
        <v>377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SUM(P169:P208)</f>
        <v>0</v>
      </c>
      <c r="Q168" s="197"/>
      <c r="R168" s="198">
        <f>SUM(R169:R208)</f>
        <v>24.133092999999999</v>
      </c>
      <c r="S168" s="197"/>
      <c r="T168" s="199">
        <f>SUM(T169:T208)</f>
        <v>18.038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84</v>
      </c>
      <c r="AT168" s="201" t="s">
        <v>75</v>
      </c>
      <c r="AU168" s="201" t="s">
        <v>84</v>
      </c>
      <c r="AY168" s="200" t="s">
        <v>225</v>
      </c>
      <c r="BK168" s="202">
        <f>SUM(BK169:BK208)</f>
        <v>0</v>
      </c>
    </row>
    <row r="169" s="2" customFormat="1">
      <c r="A169" s="39"/>
      <c r="B169" s="40"/>
      <c r="C169" s="205" t="s">
        <v>166</v>
      </c>
      <c r="D169" s="205" t="s">
        <v>227</v>
      </c>
      <c r="E169" s="206" t="s">
        <v>1028</v>
      </c>
      <c r="F169" s="207" t="s">
        <v>1029</v>
      </c>
      <c r="G169" s="208" t="s">
        <v>380</v>
      </c>
      <c r="H169" s="209">
        <v>1</v>
      </c>
      <c r="I169" s="210"/>
      <c r="J169" s="211">
        <f>ROUND(I169*H169,2)</f>
        <v>0</v>
      </c>
      <c r="K169" s="207" t="s">
        <v>19</v>
      </c>
      <c r="L169" s="45"/>
      <c r="M169" s="212" t="s">
        <v>19</v>
      </c>
      <c r="N169" s="213" t="s">
        <v>47</v>
      </c>
      <c r="O169" s="85"/>
      <c r="P169" s="214">
        <f>O169*H169</f>
        <v>0</v>
      </c>
      <c r="Q169" s="214">
        <v>4.2000000000000002</v>
      </c>
      <c r="R169" s="214">
        <f>Q169*H169</f>
        <v>4.2000000000000002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232</v>
      </c>
      <c r="AT169" s="216" t="s">
        <v>227</v>
      </c>
      <c r="AU169" s="216" t="s">
        <v>86</v>
      </c>
      <c r="AY169" s="18" t="s">
        <v>225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84</v>
      </c>
      <c r="BK169" s="217">
        <f>ROUND(I169*H169,2)</f>
        <v>0</v>
      </c>
      <c r="BL169" s="18" t="s">
        <v>232</v>
      </c>
      <c r="BM169" s="216" t="s">
        <v>1062</v>
      </c>
    </row>
    <row r="170" s="2" customFormat="1">
      <c r="A170" s="39"/>
      <c r="B170" s="40"/>
      <c r="C170" s="41"/>
      <c r="D170" s="220" t="s">
        <v>414</v>
      </c>
      <c r="E170" s="41"/>
      <c r="F170" s="251" t="s">
        <v>904</v>
      </c>
      <c r="G170" s="41"/>
      <c r="H170" s="41"/>
      <c r="I170" s="252"/>
      <c r="J170" s="41"/>
      <c r="K170" s="41"/>
      <c r="L170" s="45"/>
      <c r="M170" s="253"/>
      <c r="N170" s="25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414</v>
      </c>
      <c r="AU170" s="18" t="s">
        <v>86</v>
      </c>
    </row>
    <row r="171" s="2" customFormat="1">
      <c r="A171" s="39"/>
      <c r="B171" s="40"/>
      <c r="C171" s="205" t="s">
        <v>169</v>
      </c>
      <c r="D171" s="205" t="s">
        <v>227</v>
      </c>
      <c r="E171" s="206" t="s">
        <v>1063</v>
      </c>
      <c r="F171" s="207" t="s">
        <v>1064</v>
      </c>
      <c r="G171" s="208" t="s">
        <v>380</v>
      </c>
      <c r="H171" s="209">
        <v>1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3.75</v>
      </c>
      <c r="T171" s="215">
        <f>S171*H171</f>
        <v>3.75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907</v>
      </c>
    </row>
    <row r="172" s="2" customFormat="1">
      <c r="A172" s="39"/>
      <c r="B172" s="40"/>
      <c r="C172" s="41"/>
      <c r="D172" s="220" t="s">
        <v>414</v>
      </c>
      <c r="E172" s="41"/>
      <c r="F172" s="251" t="s">
        <v>1065</v>
      </c>
      <c r="G172" s="41"/>
      <c r="H172" s="41"/>
      <c r="I172" s="252"/>
      <c r="J172" s="41"/>
      <c r="K172" s="41"/>
      <c r="L172" s="45"/>
      <c r="M172" s="253"/>
      <c r="N172" s="25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414</v>
      </c>
      <c r="AU172" s="18" t="s">
        <v>86</v>
      </c>
    </row>
    <row r="173" s="2" customFormat="1">
      <c r="A173" s="39"/>
      <c r="B173" s="40"/>
      <c r="C173" s="205" t="s">
        <v>172</v>
      </c>
      <c r="D173" s="205" t="s">
        <v>227</v>
      </c>
      <c r="E173" s="206" t="s">
        <v>908</v>
      </c>
      <c r="F173" s="207" t="s">
        <v>909</v>
      </c>
      <c r="G173" s="208" t="s">
        <v>559</v>
      </c>
      <c r="H173" s="209">
        <v>24</v>
      </c>
      <c r="I173" s="210"/>
      <c r="J173" s="211">
        <f>ROUND(I173*H173,2)</f>
        <v>0</v>
      </c>
      <c r="K173" s="207" t="s">
        <v>231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0.030599999999999999</v>
      </c>
      <c r="R173" s="214">
        <f>Q173*H173</f>
        <v>0.73439999999999994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910</v>
      </c>
    </row>
    <row r="174" s="2" customFormat="1">
      <c r="A174" s="39"/>
      <c r="B174" s="40"/>
      <c r="C174" s="41"/>
      <c r="D174" s="220" t="s">
        <v>414</v>
      </c>
      <c r="E174" s="41"/>
      <c r="F174" s="251" t="s">
        <v>911</v>
      </c>
      <c r="G174" s="41"/>
      <c r="H174" s="41"/>
      <c r="I174" s="252"/>
      <c r="J174" s="41"/>
      <c r="K174" s="41"/>
      <c r="L174" s="45"/>
      <c r="M174" s="253"/>
      <c r="N174" s="25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414</v>
      </c>
      <c r="AU174" s="18" t="s">
        <v>86</v>
      </c>
    </row>
    <row r="175" s="13" customFormat="1">
      <c r="A175" s="13"/>
      <c r="B175" s="218"/>
      <c r="C175" s="219"/>
      <c r="D175" s="220" t="s">
        <v>234</v>
      </c>
      <c r="E175" s="221" t="s">
        <v>19</v>
      </c>
      <c r="F175" s="222" t="s">
        <v>912</v>
      </c>
      <c r="G175" s="219"/>
      <c r="H175" s="223">
        <v>24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234</v>
      </c>
      <c r="AU175" s="229" t="s">
        <v>86</v>
      </c>
      <c r="AV175" s="13" t="s">
        <v>86</v>
      </c>
      <c r="AW175" s="13" t="s">
        <v>37</v>
      </c>
      <c r="AX175" s="13" t="s">
        <v>84</v>
      </c>
      <c r="AY175" s="229" t="s">
        <v>225</v>
      </c>
    </row>
    <row r="176" s="2" customFormat="1">
      <c r="A176" s="39"/>
      <c r="B176" s="40"/>
      <c r="C176" s="205" t="s">
        <v>175</v>
      </c>
      <c r="D176" s="205" t="s">
        <v>227</v>
      </c>
      <c r="E176" s="206" t="s">
        <v>661</v>
      </c>
      <c r="F176" s="207" t="s">
        <v>662</v>
      </c>
      <c r="G176" s="208" t="s">
        <v>380</v>
      </c>
      <c r="H176" s="209">
        <v>2</v>
      </c>
      <c r="I176" s="210"/>
      <c r="J176" s="211">
        <f>ROUND(I176*H176,2)</f>
        <v>0</v>
      </c>
      <c r="K176" s="207" t="s">
        <v>231</v>
      </c>
      <c r="L176" s="45"/>
      <c r="M176" s="212" t="s">
        <v>19</v>
      </c>
      <c r="N176" s="213" t="s">
        <v>47</v>
      </c>
      <c r="O176" s="85"/>
      <c r="P176" s="214">
        <f>O176*H176</f>
        <v>0</v>
      </c>
      <c r="Q176" s="214">
        <v>3.75475</v>
      </c>
      <c r="R176" s="214">
        <f>Q176*H176</f>
        <v>7.5095000000000001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232</v>
      </c>
      <c r="AT176" s="216" t="s">
        <v>227</v>
      </c>
      <c r="AU176" s="216" t="s">
        <v>86</v>
      </c>
      <c r="AY176" s="18" t="s">
        <v>225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84</v>
      </c>
      <c r="BK176" s="217">
        <f>ROUND(I176*H176,2)</f>
        <v>0</v>
      </c>
      <c r="BL176" s="18" t="s">
        <v>232</v>
      </c>
      <c r="BM176" s="216" t="s">
        <v>663</v>
      </c>
    </row>
    <row r="177" s="2" customFormat="1" ht="16.5" customHeight="1">
      <c r="A177" s="39"/>
      <c r="B177" s="40"/>
      <c r="C177" s="241" t="s">
        <v>178</v>
      </c>
      <c r="D177" s="241" t="s">
        <v>410</v>
      </c>
      <c r="E177" s="242" t="s">
        <v>471</v>
      </c>
      <c r="F177" s="243" t="s">
        <v>472</v>
      </c>
      <c r="G177" s="244" t="s">
        <v>230</v>
      </c>
      <c r="H177" s="245">
        <v>16.949999999999999</v>
      </c>
      <c r="I177" s="246"/>
      <c r="J177" s="247">
        <f>ROUND(I177*H177,2)</f>
        <v>0</v>
      </c>
      <c r="K177" s="243" t="s">
        <v>19</v>
      </c>
      <c r="L177" s="248"/>
      <c r="M177" s="249" t="s">
        <v>19</v>
      </c>
      <c r="N177" s="250" t="s">
        <v>47</v>
      </c>
      <c r="O177" s="85"/>
      <c r="P177" s="214">
        <f>O177*H177</f>
        <v>0</v>
      </c>
      <c r="Q177" s="214">
        <v>0.024500000000000001</v>
      </c>
      <c r="R177" s="214">
        <f>Q177*H177</f>
        <v>0.41527500000000001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365</v>
      </c>
      <c r="AT177" s="216" t="s">
        <v>410</v>
      </c>
      <c r="AU177" s="216" t="s">
        <v>86</v>
      </c>
      <c r="AY177" s="18" t="s">
        <v>225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232</v>
      </c>
      <c r="BM177" s="216" t="s">
        <v>664</v>
      </c>
    </row>
    <row r="178" s="13" customFormat="1">
      <c r="A178" s="13"/>
      <c r="B178" s="218"/>
      <c r="C178" s="219"/>
      <c r="D178" s="220" t="s">
        <v>234</v>
      </c>
      <c r="E178" s="221" t="s">
        <v>654</v>
      </c>
      <c r="F178" s="222" t="s">
        <v>1066</v>
      </c>
      <c r="G178" s="219"/>
      <c r="H178" s="223">
        <v>16.949999999999999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234</v>
      </c>
      <c r="AU178" s="229" t="s">
        <v>86</v>
      </c>
      <c r="AV178" s="13" t="s">
        <v>86</v>
      </c>
      <c r="AW178" s="13" t="s">
        <v>37</v>
      </c>
      <c r="AX178" s="13" t="s">
        <v>84</v>
      </c>
      <c r="AY178" s="229" t="s">
        <v>225</v>
      </c>
    </row>
    <row r="179" s="2" customFormat="1">
      <c r="A179" s="39"/>
      <c r="B179" s="40"/>
      <c r="C179" s="205" t="s">
        <v>181</v>
      </c>
      <c r="D179" s="205" t="s">
        <v>227</v>
      </c>
      <c r="E179" s="206" t="s">
        <v>919</v>
      </c>
      <c r="F179" s="207" t="s">
        <v>920</v>
      </c>
      <c r="G179" s="208" t="s">
        <v>559</v>
      </c>
      <c r="H179" s="209">
        <v>16</v>
      </c>
      <c r="I179" s="210"/>
      <c r="J179" s="211">
        <f>ROUND(I179*H179,2)</f>
        <v>0</v>
      </c>
      <c r="K179" s="207" t="s">
        <v>231</v>
      </c>
      <c r="L179" s="45"/>
      <c r="M179" s="212" t="s">
        <v>19</v>
      </c>
      <c r="N179" s="213" t="s">
        <v>47</v>
      </c>
      <c r="O179" s="85"/>
      <c r="P179" s="214">
        <f>O179*H179</f>
        <v>0</v>
      </c>
      <c r="Q179" s="214">
        <v>0.00014999999999999999</v>
      </c>
      <c r="R179" s="214">
        <f>Q179*H179</f>
        <v>0.0023999999999999998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232</v>
      </c>
      <c r="AT179" s="216" t="s">
        <v>227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921</v>
      </c>
    </row>
    <row r="180" s="13" customFormat="1">
      <c r="A180" s="13"/>
      <c r="B180" s="218"/>
      <c r="C180" s="219"/>
      <c r="D180" s="220" t="s">
        <v>234</v>
      </c>
      <c r="E180" s="221" t="s">
        <v>19</v>
      </c>
      <c r="F180" s="222" t="s">
        <v>922</v>
      </c>
      <c r="G180" s="219"/>
      <c r="H180" s="223">
        <v>16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234</v>
      </c>
      <c r="AU180" s="229" t="s">
        <v>86</v>
      </c>
      <c r="AV180" s="13" t="s">
        <v>86</v>
      </c>
      <c r="AW180" s="13" t="s">
        <v>37</v>
      </c>
      <c r="AX180" s="13" t="s">
        <v>84</v>
      </c>
      <c r="AY180" s="229" t="s">
        <v>225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923</v>
      </c>
      <c r="F181" s="207" t="s">
        <v>924</v>
      </c>
      <c r="G181" s="208" t="s">
        <v>559</v>
      </c>
      <c r="H181" s="209">
        <v>16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0.00020000000000000001</v>
      </c>
      <c r="R181" s="214">
        <f>Q181*H181</f>
        <v>0.0032000000000000002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925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922</v>
      </c>
      <c r="G182" s="219"/>
      <c r="H182" s="223">
        <v>16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84</v>
      </c>
      <c r="AY182" s="229" t="s">
        <v>225</v>
      </c>
    </row>
    <row r="183" s="2" customFormat="1">
      <c r="A183" s="39"/>
      <c r="B183" s="40"/>
      <c r="C183" s="205" t="s">
        <v>187</v>
      </c>
      <c r="D183" s="205" t="s">
        <v>227</v>
      </c>
      <c r="E183" s="206" t="s">
        <v>926</v>
      </c>
      <c r="F183" s="207" t="s">
        <v>927</v>
      </c>
      <c r="G183" s="208" t="s">
        <v>559</v>
      </c>
      <c r="H183" s="209">
        <v>16</v>
      </c>
      <c r="I183" s="210"/>
      <c r="J183" s="211">
        <f>ROUND(I183*H183,2)</f>
        <v>0</v>
      </c>
      <c r="K183" s="207" t="s">
        <v>231</v>
      </c>
      <c r="L183" s="45"/>
      <c r="M183" s="212" t="s">
        <v>19</v>
      </c>
      <c r="N183" s="213" t="s">
        <v>47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232</v>
      </c>
      <c r="AT183" s="216" t="s">
        <v>227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232</v>
      </c>
      <c r="BM183" s="216" t="s">
        <v>928</v>
      </c>
    </row>
    <row r="184" s="13" customFormat="1">
      <c r="A184" s="13"/>
      <c r="B184" s="218"/>
      <c r="C184" s="219"/>
      <c r="D184" s="220" t="s">
        <v>234</v>
      </c>
      <c r="E184" s="221" t="s">
        <v>19</v>
      </c>
      <c r="F184" s="222" t="s">
        <v>922</v>
      </c>
      <c r="G184" s="219"/>
      <c r="H184" s="223">
        <v>16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84</v>
      </c>
      <c r="AY184" s="229" t="s">
        <v>225</v>
      </c>
    </row>
    <row r="185" s="2" customFormat="1">
      <c r="A185" s="39"/>
      <c r="B185" s="40"/>
      <c r="C185" s="205" t="s">
        <v>595</v>
      </c>
      <c r="D185" s="205" t="s">
        <v>227</v>
      </c>
      <c r="E185" s="206" t="s">
        <v>929</v>
      </c>
      <c r="F185" s="207" t="s">
        <v>930</v>
      </c>
      <c r="G185" s="208" t="s">
        <v>559</v>
      </c>
      <c r="H185" s="209">
        <v>16.199999999999999</v>
      </c>
      <c r="I185" s="210"/>
      <c r="J185" s="211">
        <f>ROUND(I185*H185,2)</f>
        <v>0</v>
      </c>
      <c r="K185" s="207" t="s">
        <v>231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232</v>
      </c>
      <c r="AT185" s="216" t="s">
        <v>227</v>
      </c>
      <c r="AU185" s="216" t="s">
        <v>86</v>
      </c>
      <c r="AY185" s="18" t="s">
        <v>225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232</v>
      </c>
      <c r="BM185" s="216" t="s">
        <v>931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932</v>
      </c>
      <c r="G186" s="219"/>
      <c r="H186" s="223">
        <v>16.199999999999999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84</v>
      </c>
      <c r="AY186" s="229" t="s">
        <v>225</v>
      </c>
    </row>
    <row r="187" s="2" customFormat="1" ht="55.5" customHeight="1">
      <c r="A187" s="39"/>
      <c r="B187" s="40"/>
      <c r="C187" s="205" t="s">
        <v>607</v>
      </c>
      <c r="D187" s="205" t="s">
        <v>227</v>
      </c>
      <c r="E187" s="206" t="s">
        <v>933</v>
      </c>
      <c r="F187" s="207" t="s">
        <v>934</v>
      </c>
      <c r="G187" s="208" t="s">
        <v>559</v>
      </c>
      <c r="H187" s="209">
        <v>16.199999999999999</v>
      </c>
      <c r="I187" s="210"/>
      <c r="J187" s="211">
        <f>ROUND(I187*H187,2)</f>
        <v>0</v>
      </c>
      <c r="K187" s="207" t="s">
        <v>231</v>
      </c>
      <c r="L187" s="45"/>
      <c r="M187" s="212" t="s">
        <v>19</v>
      </c>
      <c r="N187" s="213" t="s">
        <v>47</v>
      </c>
      <c r="O187" s="85"/>
      <c r="P187" s="214">
        <f>O187*H187</f>
        <v>0</v>
      </c>
      <c r="Q187" s="214">
        <v>9.0000000000000006E-05</v>
      </c>
      <c r="R187" s="214">
        <f>Q187*H187</f>
        <v>0.0014580000000000001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232</v>
      </c>
      <c r="AT187" s="216" t="s">
        <v>227</v>
      </c>
      <c r="AU187" s="216" t="s">
        <v>86</v>
      </c>
      <c r="AY187" s="18" t="s">
        <v>225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84</v>
      </c>
      <c r="BK187" s="217">
        <f>ROUND(I187*H187,2)</f>
        <v>0</v>
      </c>
      <c r="BL187" s="18" t="s">
        <v>232</v>
      </c>
      <c r="BM187" s="216" t="s">
        <v>935</v>
      </c>
    </row>
    <row r="188" s="13" customFormat="1">
      <c r="A188" s="13"/>
      <c r="B188" s="218"/>
      <c r="C188" s="219"/>
      <c r="D188" s="220" t="s">
        <v>234</v>
      </c>
      <c r="E188" s="221" t="s">
        <v>19</v>
      </c>
      <c r="F188" s="222" t="s">
        <v>932</v>
      </c>
      <c r="G188" s="219"/>
      <c r="H188" s="223">
        <v>16.199999999999999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234</v>
      </c>
      <c r="AU188" s="229" t="s">
        <v>86</v>
      </c>
      <c r="AV188" s="13" t="s">
        <v>86</v>
      </c>
      <c r="AW188" s="13" t="s">
        <v>37</v>
      </c>
      <c r="AX188" s="13" t="s">
        <v>84</v>
      </c>
      <c r="AY188" s="229" t="s">
        <v>225</v>
      </c>
    </row>
    <row r="189" s="2" customFormat="1">
      <c r="A189" s="39"/>
      <c r="B189" s="40"/>
      <c r="C189" s="205" t="s">
        <v>624</v>
      </c>
      <c r="D189" s="205" t="s">
        <v>227</v>
      </c>
      <c r="E189" s="206" t="s">
        <v>571</v>
      </c>
      <c r="F189" s="207" t="s">
        <v>572</v>
      </c>
      <c r="G189" s="208" t="s">
        <v>559</v>
      </c>
      <c r="H189" s="209">
        <v>26.199999999999999</v>
      </c>
      <c r="I189" s="210"/>
      <c r="J189" s="211">
        <f>ROUND(I189*H189,2)</f>
        <v>0</v>
      </c>
      <c r="K189" s="207" t="s">
        <v>231</v>
      </c>
      <c r="L189" s="45"/>
      <c r="M189" s="212" t="s">
        <v>19</v>
      </c>
      <c r="N189" s="213" t="s">
        <v>47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232</v>
      </c>
      <c r="AT189" s="216" t="s">
        <v>227</v>
      </c>
      <c r="AU189" s="216" t="s">
        <v>86</v>
      </c>
      <c r="AY189" s="18" t="s">
        <v>225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84</v>
      </c>
      <c r="BK189" s="217">
        <f>ROUND(I189*H189,2)</f>
        <v>0</v>
      </c>
      <c r="BL189" s="18" t="s">
        <v>232</v>
      </c>
      <c r="BM189" s="216" t="s">
        <v>936</v>
      </c>
    </row>
    <row r="190" s="13" customFormat="1">
      <c r="A190" s="13"/>
      <c r="B190" s="218"/>
      <c r="C190" s="219"/>
      <c r="D190" s="220" t="s">
        <v>234</v>
      </c>
      <c r="E190" s="221" t="s">
        <v>19</v>
      </c>
      <c r="F190" s="222" t="s">
        <v>932</v>
      </c>
      <c r="G190" s="219"/>
      <c r="H190" s="223">
        <v>16.199999999999999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37</v>
      </c>
      <c r="AX190" s="13" t="s">
        <v>76</v>
      </c>
      <c r="AY190" s="229" t="s">
        <v>225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1033</v>
      </c>
      <c r="G191" s="219"/>
      <c r="H191" s="223">
        <v>10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76</v>
      </c>
      <c r="AY191" s="229" t="s">
        <v>225</v>
      </c>
    </row>
    <row r="192" s="14" customFormat="1">
      <c r="A192" s="14"/>
      <c r="B192" s="230"/>
      <c r="C192" s="231"/>
      <c r="D192" s="220" t="s">
        <v>234</v>
      </c>
      <c r="E192" s="232" t="s">
        <v>19</v>
      </c>
      <c r="F192" s="233" t="s">
        <v>245</v>
      </c>
      <c r="G192" s="231"/>
      <c r="H192" s="234">
        <v>26.199999999999999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234</v>
      </c>
      <c r="AU192" s="240" t="s">
        <v>86</v>
      </c>
      <c r="AV192" s="14" t="s">
        <v>232</v>
      </c>
      <c r="AW192" s="14" t="s">
        <v>37</v>
      </c>
      <c r="AX192" s="14" t="s">
        <v>84</v>
      </c>
      <c r="AY192" s="240" t="s">
        <v>225</v>
      </c>
    </row>
    <row r="193" s="2" customFormat="1">
      <c r="A193" s="39"/>
      <c r="B193" s="40"/>
      <c r="C193" s="205" t="s">
        <v>630</v>
      </c>
      <c r="D193" s="205" t="s">
        <v>227</v>
      </c>
      <c r="E193" s="206" t="s">
        <v>938</v>
      </c>
      <c r="F193" s="207" t="s">
        <v>939</v>
      </c>
      <c r="G193" s="208" t="s">
        <v>559</v>
      </c>
      <c r="H193" s="209">
        <v>10</v>
      </c>
      <c r="I193" s="210"/>
      <c r="J193" s="211">
        <f>ROUND(I193*H193,2)</f>
        <v>0</v>
      </c>
      <c r="K193" s="207" t="s">
        <v>231</v>
      </c>
      <c r="L193" s="45"/>
      <c r="M193" s="212" t="s">
        <v>19</v>
      </c>
      <c r="N193" s="213" t="s">
        <v>47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232</v>
      </c>
      <c r="AT193" s="216" t="s">
        <v>227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232</v>
      </c>
      <c r="BM193" s="216" t="s">
        <v>940</v>
      </c>
    </row>
    <row r="194" s="13" customFormat="1">
      <c r="A194" s="13"/>
      <c r="B194" s="218"/>
      <c r="C194" s="219"/>
      <c r="D194" s="220" t="s">
        <v>234</v>
      </c>
      <c r="E194" s="221" t="s">
        <v>19</v>
      </c>
      <c r="F194" s="222" t="s">
        <v>1033</v>
      </c>
      <c r="G194" s="219"/>
      <c r="H194" s="223">
        <v>10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84</v>
      </c>
      <c r="AY194" s="229" t="s">
        <v>225</v>
      </c>
    </row>
    <row r="195" s="2" customFormat="1">
      <c r="A195" s="39"/>
      <c r="B195" s="40"/>
      <c r="C195" s="205" t="s">
        <v>634</v>
      </c>
      <c r="D195" s="205" t="s">
        <v>227</v>
      </c>
      <c r="E195" s="206" t="s">
        <v>941</v>
      </c>
      <c r="F195" s="207" t="s">
        <v>942</v>
      </c>
      <c r="G195" s="208" t="s">
        <v>559</v>
      </c>
      <c r="H195" s="209">
        <v>10</v>
      </c>
      <c r="I195" s="210"/>
      <c r="J195" s="211">
        <f>ROUND(I195*H195,2)</f>
        <v>0</v>
      </c>
      <c r="K195" s="207" t="s">
        <v>231</v>
      </c>
      <c r="L195" s="45"/>
      <c r="M195" s="212" t="s">
        <v>19</v>
      </c>
      <c r="N195" s="213" t="s">
        <v>47</v>
      </c>
      <c r="O195" s="85"/>
      <c r="P195" s="214">
        <f>O195*H195</f>
        <v>0</v>
      </c>
      <c r="Q195" s="214">
        <v>3.0000000000000001E-05</v>
      </c>
      <c r="R195" s="214">
        <f>Q195*H195</f>
        <v>0.00030000000000000003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232</v>
      </c>
      <c r="AT195" s="216" t="s">
        <v>227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232</v>
      </c>
      <c r="BM195" s="216" t="s">
        <v>943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1033</v>
      </c>
      <c r="G196" s="219"/>
      <c r="H196" s="223">
        <v>10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84</v>
      </c>
      <c r="AY196" s="229" t="s">
        <v>225</v>
      </c>
    </row>
    <row r="197" s="2" customFormat="1" ht="55.5" customHeight="1">
      <c r="A197" s="39"/>
      <c r="B197" s="40"/>
      <c r="C197" s="205" t="s">
        <v>640</v>
      </c>
      <c r="D197" s="205" t="s">
        <v>227</v>
      </c>
      <c r="E197" s="206" t="s">
        <v>1067</v>
      </c>
      <c r="F197" s="207" t="s">
        <v>1068</v>
      </c>
      <c r="G197" s="208" t="s">
        <v>559</v>
      </c>
      <c r="H197" s="209">
        <v>40</v>
      </c>
      <c r="I197" s="210"/>
      <c r="J197" s="211">
        <f>ROUND(I197*H197,2)</f>
        <v>0</v>
      </c>
      <c r="K197" s="207" t="s">
        <v>231</v>
      </c>
      <c r="L197" s="45"/>
      <c r="M197" s="212" t="s">
        <v>19</v>
      </c>
      <c r="N197" s="213" t="s">
        <v>47</v>
      </c>
      <c r="O197" s="85"/>
      <c r="P197" s="214">
        <f>O197*H197</f>
        <v>0</v>
      </c>
      <c r="Q197" s="214">
        <v>0.14760999999999999</v>
      </c>
      <c r="R197" s="214">
        <f>Q197*H197</f>
        <v>5.9043999999999999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232</v>
      </c>
      <c r="AT197" s="216" t="s">
        <v>227</v>
      </c>
      <c r="AU197" s="216" t="s">
        <v>86</v>
      </c>
      <c r="AY197" s="18" t="s">
        <v>225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84</v>
      </c>
      <c r="BK197" s="217">
        <f>ROUND(I197*H197,2)</f>
        <v>0</v>
      </c>
      <c r="BL197" s="18" t="s">
        <v>232</v>
      </c>
      <c r="BM197" s="216" t="s">
        <v>1069</v>
      </c>
    </row>
    <row r="198" s="13" customFormat="1">
      <c r="A198" s="13"/>
      <c r="B198" s="218"/>
      <c r="C198" s="219"/>
      <c r="D198" s="220" t="s">
        <v>234</v>
      </c>
      <c r="E198" s="221" t="s">
        <v>19</v>
      </c>
      <c r="F198" s="222" t="s">
        <v>1070</v>
      </c>
      <c r="G198" s="219"/>
      <c r="H198" s="223">
        <v>40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234</v>
      </c>
      <c r="AU198" s="229" t="s">
        <v>86</v>
      </c>
      <c r="AV198" s="13" t="s">
        <v>86</v>
      </c>
      <c r="AW198" s="13" t="s">
        <v>37</v>
      </c>
      <c r="AX198" s="13" t="s">
        <v>84</v>
      </c>
      <c r="AY198" s="229" t="s">
        <v>225</v>
      </c>
    </row>
    <row r="199" s="2" customFormat="1" ht="16.5" customHeight="1">
      <c r="A199" s="39"/>
      <c r="B199" s="40"/>
      <c r="C199" s="241" t="s">
        <v>644</v>
      </c>
      <c r="D199" s="241" t="s">
        <v>410</v>
      </c>
      <c r="E199" s="242" t="s">
        <v>1071</v>
      </c>
      <c r="F199" s="243" t="s">
        <v>1072</v>
      </c>
      <c r="G199" s="244" t="s">
        <v>559</v>
      </c>
      <c r="H199" s="245">
        <v>40</v>
      </c>
      <c r="I199" s="246"/>
      <c r="J199" s="247">
        <f>ROUND(I199*H199,2)</f>
        <v>0</v>
      </c>
      <c r="K199" s="243" t="s">
        <v>231</v>
      </c>
      <c r="L199" s="248"/>
      <c r="M199" s="249" t="s">
        <v>19</v>
      </c>
      <c r="N199" s="250" t="s">
        <v>47</v>
      </c>
      <c r="O199" s="85"/>
      <c r="P199" s="214">
        <f>O199*H199</f>
        <v>0</v>
      </c>
      <c r="Q199" s="214">
        <v>0.13400000000000001</v>
      </c>
      <c r="R199" s="214">
        <f>Q199*H199</f>
        <v>5.3600000000000003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365</v>
      </c>
      <c r="AT199" s="216" t="s">
        <v>410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1073</v>
      </c>
    </row>
    <row r="200" s="2" customFormat="1">
      <c r="A200" s="39"/>
      <c r="B200" s="40"/>
      <c r="C200" s="205" t="s">
        <v>650</v>
      </c>
      <c r="D200" s="205" t="s">
        <v>227</v>
      </c>
      <c r="E200" s="206" t="s">
        <v>574</v>
      </c>
      <c r="F200" s="207" t="s">
        <v>575</v>
      </c>
      <c r="G200" s="208" t="s">
        <v>576</v>
      </c>
      <c r="H200" s="209">
        <v>4</v>
      </c>
      <c r="I200" s="210"/>
      <c r="J200" s="211">
        <f>ROUND(I200*H200,2)</f>
        <v>0</v>
      </c>
      <c r="K200" s="207" t="s">
        <v>231</v>
      </c>
      <c r="L200" s="45"/>
      <c r="M200" s="212" t="s">
        <v>19</v>
      </c>
      <c r="N200" s="213" t="s">
        <v>47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232</v>
      </c>
      <c r="AT200" s="216" t="s">
        <v>227</v>
      </c>
      <c r="AU200" s="216" t="s">
        <v>86</v>
      </c>
      <c r="AY200" s="18" t="s">
        <v>225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84</v>
      </c>
      <c r="BK200" s="217">
        <f>ROUND(I200*H200,2)</f>
        <v>0</v>
      </c>
      <c r="BL200" s="18" t="s">
        <v>232</v>
      </c>
      <c r="BM200" s="216" t="s">
        <v>1074</v>
      </c>
    </row>
    <row r="201" s="2" customFormat="1" ht="78" customHeight="1">
      <c r="A201" s="39"/>
      <c r="B201" s="40"/>
      <c r="C201" s="205" t="s">
        <v>944</v>
      </c>
      <c r="D201" s="205" t="s">
        <v>227</v>
      </c>
      <c r="E201" s="206" t="s">
        <v>947</v>
      </c>
      <c r="F201" s="207" t="s">
        <v>948</v>
      </c>
      <c r="G201" s="208" t="s">
        <v>559</v>
      </c>
      <c r="H201" s="209">
        <v>24</v>
      </c>
      <c r="I201" s="210"/>
      <c r="J201" s="211">
        <f>ROUND(I201*H201,2)</f>
        <v>0</v>
      </c>
      <c r="K201" s="207" t="s">
        <v>231</v>
      </c>
      <c r="L201" s="45"/>
      <c r="M201" s="212" t="s">
        <v>19</v>
      </c>
      <c r="N201" s="213" t="s">
        <v>47</v>
      </c>
      <c r="O201" s="85"/>
      <c r="P201" s="214">
        <f>O201*H201</f>
        <v>0</v>
      </c>
      <c r="Q201" s="214">
        <v>9.0000000000000006E-05</v>
      </c>
      <c r="R201" s="214">
        <f>Q201*H201</f>
        <v>0.00216</v>
      </c>
      <c r="S201" s="214">
        <v>0.012</v>
      </c>
      <c r="T201" s="215">
        <f>S201*H201</f>
        <v>0.28800000000000003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232</v>
      </c>
      <c r="AT201" s="216" t="s">
        <v>227</v>
      </c>
      <c r="AU201" s="216" t="s">
        <v>86</v>
      </c>
      <c r="AY201" s="18" t="s">
        <v>225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84</v>
      </c>
      <c r="BK201" s="217">
        <f>ROUND(I201*H201,2)</f>
        <v>0</v>
      </c>
      <c r="BL201" s="18" t="s">
        <v>232</v>
      </c>
      <c r="BM201" s="216" t="s">
        <v>949</v>
      </c>
    </row>
    <row r="202" s="2" customFormat="1">
      <c r="A202" s="39"/>
      <c r="B202" s="40"/>
      <c r="C202" s="41"/>
      <c r="D202" s="220" t="s">
        <v>414</v>
      </c>
      <c r="E202" s="41"/>
      <c r="F202" s="251" t="s">
        <v>950</v>
      </c>
      <c r="G202" s="41"/>
      <c r="H202" s="41"/>
      <c r="I202" s="252"/>
      <c r="J202" s="41"/>
      <c r="K202" s="41"/>
      <c r="L202" s="45"/>
      <c r="M202" s="253"/>
      <c r="N202" s="254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414</v>
      </c>
      <c r="AU202" s="18" t="s">
        <v>86</v>
      </c>
    </row>
    <row r="203" s="13" customFormat="1">
      <c r="A203" s="13"/>
      <c r="B203" s="218"/>
      <c r="C203" s="219"/>
      <c r="D203" s="220" t="s">
        <v>234</v>
      </c>
      <c r="E203" s="221" t="s">
        <v>783</v>
      </c>
      <c r="F203" s="222" t="s">
        <v>1035</v>
      </c>
      <c r="G203" s="219"/>
      <c r="H203" s="223">
        <v>24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234</v>
      </c>
      <c r="AU203" s="229" t="s">
        <v>86</v>
      </c>
      <c r="AV203" s="13" t="s">
        <v>86</v>
      </c>
      <c r="AW203" s="13" t="s">
        <v>37</v>
      </c>
      <c r="AX203" s="13" t="s">
        <v>84</v>
      </c>
      <c r="AY203" s="229" t="s">
        <v>225</v>
      </c>
    </row>
    <row r="204" s="2" customFormat="1" ht="55.5" customHeight="1">
      <c r="A204" s="39"/>
      <c r="B204" s="40"/>
      <c r="C204" s="205" t="s">
        <v>946</v>
      </c>
      <c r="D204" s="205" t="s">
        <v>227</v>
      </c>
      <c r="E204" s="206" t="s">
        <v>608</v>
      </c>
      <c r="F204" s="207" t="s">
        <v>667</v>
      </c>
      <c r="G204" s="208" t="s">
        <v>230</v>
      </c>
      <c r="H204" s="209">
        <v>16.949999999999999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232</v>
      </c>
      <c r="AT204" s="216" t="s">
        <v>227</v>
      </c>
      <c r="AU204" s="216" t="s">
        <v>86</v>
      </c>
      <c r="AY204" s="18" t="s">
        <v>225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232</v>
      </c>
      <c r="BM204" s="216" t="s">
        <v>955</v>
      </c>
    </row>
    <row r="205" s="2" customFormat="1">
      <c r="A205" s="39"/>
      <c r="B205" s="40"/>
      <c r="C205" s="41"/>
      <c r="D205" s="220" t="s">
        <v>414</v>
      </c>
      <c r="E205" s="41"/>
      <c r="F205" s="251" t="s">
        <v>669</v>
      </c>
      <c r="G205" s="41"/>
      <c r="H205" s="41"/>
      <c r="I205" s="252"/>
      <c r="J205" s="41"/>
      <c r="K205" s="41"/>
      <c r="L205" s="45"/>
      <c r="M205" s="253"/>
      <c r="N205" s="25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414</v>
      </c>
      <c r="AU205" s="18" t="s">
        <v>86</v>
      </c>
    </row>
    <row r="206" s="13" customFormat="1">
      <c r="A206" s="13"/>
      <c r="B206" s="218"/>
      <c r="C206" s="219"/>
      <c r="D206" s="220" t="s">
        <v>234</v>
      </c>
      <c r="E206" s="221" t="s">
        <v>19</v>
      </c>
      <c r="F206" s="222" t="s">
        <v>670</v>
      </c>
      <c r="G206" s="219"/>
      <c r="H206" s="223">
        <v>16.949999999999999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234</v>
      </c>
      <c r="AU206" s="229" t="s">
        <v>86</v>
      </c>
      <c r="AV206" s="13" t="s">
        <v>86</v>
      </c>
      <c r="AW206" s="13" t="s">
        <v>37</v>
      </c>
      <c r="AX206" s="13" t="s">
        <v>84</v>
      </c>
      <c r="AY206" s="229" t="s">
        <v>225</v>
      </c>
    </row>
    <row r="207" s="2" customFormat="1">
      <c r="A207" s="39"/>
      <c r="B207" s="40"/>
      <c r="C207" s="205" t="s">
        <v>952</v>
      </c>
      <c r="D207" s="205" t="s">
        <v>227</v>
      </c>
      <c r="E207" s="206" t="s">
        <v>1075</v>
      </c>
      <c r="F207" s="207" t="s">
        <v>1076</v>
      </c>
      <c r="G207" s="208" t="s">
        <v>559</v>
      </c>
      <c r="H207" s="209">
        <v>40</v>
      </c>
      <c r="I207" s="210"/>
      <c r="J207" s="211">
        <f>ROUND(I207*H207,2)</f>
        <v>0</v>
      </c>
      <c r="K207" s="207" t="s">
        <v>231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0.34999999999999998</v>
      </c>
      <c r="T207" s="215">
        <f>S207*H207</f>
        <v>14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1077</v>
      </c>
    </row>
    <row r="208" s="13" customFormat="1">
      <c r="A208" s="13"/>
      <c r="B208" s="218"/>
      <c r="C208" s="219"/>
      <c r="D208" s="220" t="s">
        <v>234</v>
      </c>
      <c r="E208" s="221" t="s">
        <v>1048</v>
      </c>
      <c r="F208" s="222" t="s">
        <v>1078</v>
      </c>
      <c r="G208" s="219"/>
      <c r="H208" s="223">
        <v>40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234</v>
      </c>
      <c r="AU208" s="229" t="s">
        <v>86</v>
      </c>
      <c r="AV208" s="13" t="s">
        <v>86</v>
      </c>
      <c r="AW208" s="13" t="s">
        <v>37</v>
      </c>
      <c r="AX208" s="13" t="s">
        <v>84</v>
      </c>
      <c r="AY208" s="229" t="s">
        <v>225</v>
      </c>
    </row>
    <row r="209" s="12" customFormat="1" ht="22.8" customHeight="1">
      <c r="A209" s="12"/>
      <c r="B209" s="189"/>
      <c r="C209" s="190"/>
      <c r="D209" s="191" t="s">
        <v>75</v>
      </c>
      <c r="E209" s="203" t="s">
        <v>628</v>
      </c>
      <c r="F209" s="203" t="s">
        <v>629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SUM(P210:P215)</f>
        <v>0</v>
      </c>
      <c r="Q209" s="197"/>
      <c r="R209" s="198">
        <f>SUM(R210:R215)</f>
        <v>0</v>
      </c>
      <c r="S209" s="197"/>
      <c r="T209" s="199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0" t="s">
        <v>84</v>
      </c>
      <c r="AT209" s="201" t="s">
        <v>75</v>
      </c>
      <c r="AU209" s="201" t="s">
        <v>84</v>
      </c>
      <c r="AY209" s="200" t="s">
        <v>225</v>
      </c>
      <c r="BK209" s="202">
        <f>SUM(BK210:BK215)</f>
        <v>0</v>
      </c>
    </row>
    <row r="210" s="2" customFormat="1">
      <c r="A210" s="39"/>
      <c r="B210" s="40"/>
      <c r="C210" s="205" t="s">
        <v>954</v>
      </c>
      <c r="D210" s="205" t="s">
        <v>227</v>
      </c>
      <c r="E210" s="206" t="s">
        <v>631</v>
      </c>
      <c r="F210" s="207" t="s">
        <v>632</v>
      </c>
      <c r="G210" s="208" t="s">
        <v>361</v>
      </c>
      <c r="H210" s="209">
        <v>30.050999999999998</v>
      </c>
      <c r="I210" s="210"/>
      <c r="J210" s="211">
        <f>ROUND(I210*H210,2)</f>
        <v>0</v>
      </c>
      <c r="K210" s="207" t="s">
        <v>231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232</v>
      </c>
      <c r="AT210" s="216" t="s">
        <v>227</v>
      </c>
      <c r="AU210" s="216" t="s">
        <v>86</v>
      </c>
      <c r="AY210" s="18" t="s">
        <v>225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232</v>
      </c>
      <c r="BM210" s="216" t="s">
        <v>671</v>
      </c>
    </row>
    <row r="211" s="2" customFormat="1">
      <c r="A211" s="39"/>
      <c r="B211" s="40"/>
      <c r="C211" s="205" t="s">
        <v>956</v>
      </c>
      <c r="D211" s="205" t="s">
        <v>227</v>
      </c>
      <c r="E211" s="206" t="s">
        <v>635</v>
      </c>
      <c r="F211" s="207" t="s">
        <v>636</v>
      </c>
      <c r="G211" s="208" t="s">
        <v>361</v>
      </c>
      <c r="H211" s="209">
        <v>300.50999999999999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672</v>
      </c>
    </row>
    <row r="212" s="13" customFormat="1">
      <c r="A212" s="13"/>
      <c r="B212" s="218"/>
      <c r="C212" s="219"/>
      <c r="D212" s="220" t="s">
        <v>234</v>
      </c>
      <c r="E212" s="219"/>
      <c r="F212" s="222" t="s">
        <v>1079</v>
      </c>
      <c r="G212" s="219"/>
      <c r="H212" s="223">
        <v>300.50999999999999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234</v>
      </c>
      <c r="AU212" s="229" t="s">
        <v>86</v>
      </c>
      <c r="AV212" s="13" t="s">
        <v>86</v>
      </c>
      <c r="AW212" s="13" t="s">
        <v>4</v>
      </c>
      <c r="AX212" s="13" t="s">
        <v>84</v>
      </c>
      <c r="AY212" s="229" t="s">
        <v>225</v>
      </c>
    </row>
    <row r="213" s="2" customFormat="1" ht="44.25" customHeight="1">
      <c r="A213" s="39"/>
      <c r="B213" s="40"/>
      <c r="C213" s="205" t="s">
        <v>957</v>
      </c>
      <c r="D213" s="205" t="s">
        <v>227</v>
      </c>
      <c r="E213" s="206" t="s">
        <v>641</v>
      </c>
      <c r="F213" s="207" t="s">
        <v>642</v>
      </c>
      <c r="G213" s="208" t="s">
        <v>361</v>
      </c>
      <c r="H213" s="209">
        <v>16.888000000000002</v>
      </c>
      <c r="I213" s="210"/>
      <c r="J213" s="211">
        <f>ROUND(I213*H213,2)</f>
        <v>0</v>
      </c>
      <c r="K213" s="207" t="s">
        <v>231</v>
      </c>
      <c r="L213" s="45"/>
      <c r="M213" s="212" t="s">
        <v>19</v>
      </c>
      <c r="N213" s="213" t="s">
        <v>47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232</v>
      </c>
      <c r="AT213" s="216" t="s">
        <v>227</v>
      </c>
      <c r="AU213" s="216" t="s">
        <v>86</v>
      </c>
      <c r="AY213" s="18" t="s">
        <v>225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84</v>
      </c>
      <c r="BK213" s="217">
        <f>ROUND(I213*H213,2)</f>
        <v>0</v>
      </c>
      <c r="BL213" s="18" t="s">
        <v>232</v>
      </c>
      <c r="BM213" s="216" t="s">
        <v>960</v>
      </c>
    </row>
    <row r="214" s="2" customFormat="1" ht="44.25" customHeight="1">
      <c r="A214" s="39"/>
      <c r="B214" s="40"/>
      <c r="C214" s="205" t="s">
        <v>959</v>
      </c>
      <c r="D214" s="205" t="s">
        <v>227</v>
      </c>
      <c r="E214" s="206" t="s">
        <v>645</v>
      </c>
      <c r="F214" s="207" t="s">
        <v>646</v>
      </c>
      <c r="G214" s="208" t="s">
        <v>361</v>
      </c>
      <c r="H214" s="209">
        <v>5.5979999999999999</v>
      </c>
      <c r="I214" s="210"/>
      <c r="J214" s="211">
        <f>ROUND(I214*H214,2)</f>
        <v>0</v>
      </c>
      <c r="K214" s="207" t="s">
        <v>231</v>
      </c>
      <c r="L214" s="45"/>
      <c r="M214" s="212" t="s">
        <v>19</v>
      </c>
      <c r="N214" s="213" t="s">
        <v>47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232</v>
      </c>
      <c r="AT214" s="216" t="s">
        <v>227</v>
      </c>
      <c r="AU214" s="216" t="s">
        <v>86</v>
      </c>
      <c r="AY214" s="18" t="s">
        <v>225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84</v>
      </c>
      <c r="BK214" s="217">
        <f>ROUND(I214*H214,2)</f>
        <v>0</v>
      </c>
      <c r="BL214" s="18" t="s">
        <v>232</v>
      </c>
      <c r="BM214" s="216" t="s">
        <v>966</v>
      </c>
    </row>
    <row r="215" s="2" customFormat="1" ht="44.25" customHeight="1">
      <c r="A215" s="39"/>
      <c r="B215" s="40"/>
      <c r="C215" s="205" t="s">
        <v>961</v>
      </c>
      <c r="D215" s="205" t="s">
        <v>227</v>
      </c>
      <c r="E215" s="206" t="s">
        <v>968</v>
      </c>
      <c r="F215" s="207" t="s">
        <v>841</v>
      </c>
      <c r="G215" s="208" t="s">
        <v>361</v>
      </c>
      <c r="H215" s="209">
        <v>3.52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969</v>
      </c>
    </row>
    <row r="216" s="12" customFormat="1" ht="22.8" customHeight="1">
      <c r="A216" s="12"/>
      <c r="B216" s="189"/>
      <c r="C216" s="190"/>
      <c r="D216" s="191" t="s">
        <v>75</v>
      </c>
      <c r="E216" s="203" t="s">
        <v>648</v>
      </c>
      <c r="F216" s="203" t="s">
        <v>649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P217</f>
        <v>0</v>
      </c>
      <c r="Q216" s="197"/>
      <c r="R216" s="198">
        <f>R217</f>
        <v>0</v>
      </c>
      <c r="S216" s="197"/>
      <c r="T216" s="199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84</v>
      </c>
      <c r="AT216" s="201" t="s">
        <v>75</v>
      </c>
      <c r="AU216" s="201" t="s">
        <v>84</v>
      </c>
      <c r="AY216" s="200" t="s">
        <v>225</v>
      </c>
      <c r="BK216" s="202">
        <f>BK217</f>
        <v>0</v>
      </c>
    </row>
    <row r="217" s="2" customFormat="1" ht="44.25" customHeight="1">
      <c r="A217" s="39"/>
      <c r="B217" s="40"/>
      <c r="C217" s="205" t="s">
        <v>965</v>
      </c>
      <c r="D217" s="205" t="s">
        <v>227</v>
      </c>
      <c r="E217" s="206" t="s">
        <v>674</v>
      </c>
      <c r="F217" s="207" t="s">
        <v>675</v>
      </c>
      <c r="G217" s="208" t="s">
        <v>361</v>
      </c>
      <c r="H217" s="209">
        <v>70.061999999999998</v>
      </c>
      <c r="I217" s="210"/>
      <c r="J217" s="211">
        <f>ROUND(I217*H217,2)</f>
        <v>0</v>
      </c>
      <c r="K217" s="207" t="s">
        <v>231</v>
      </c>
      <c r="L217" s="45"/>
      <c r="M217" s="212" t="s">
        <v>19</v>
      </c>
      <c r="N217" s="213" t="s">
        <v>47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232</v>
      </c>
      <c r="AT217" s="216" t="s">
        <v>227</v>
      </c>
      <c r="AU217" s="216" t="s">
        <v>86</v>
      </c>
      <c r="AY217" s="18" t="s">
        <v>225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84</v>
      </c>
      <c r="BK217" s="217">
        <f>ROUND(I217*H217,2)</f>
        <v>0</v>
      </c>
      <c r="BL217" s="18" t="s">
        <v>232</v>
      </c>
      <c r="BM217" s="216" t="s">
        <v>971</v>
      </c>
    </row>
    <row r="218" s="12" customFormat="1" ht="25.92" customHeight="1">
      <c r="A218" s="12"/>
      <c r="B218" s="189"/>
      <c r="C218" s="190"/>
      <c r="D218" s="191" t="s">
        <v>75</v>
      </c>
      <c r="E218" s="192" t="s">
        <v>677</v>
      </c>
      <c r="F218" s="192" t="s">
        <v>678</v>
      </c>
      <c r="G218" s="190"/>
      <c r="H218" s="190"/>
      <c r="I218" s="193"/>
      <c r="J218" s="194">
        <f>BK218</f>
        <v>0</v>
      </c>
      <c r="K218" s="190"/>
      <c r="L218" s="195"/>
      <c r="M218" s="196"/>
      <c r="N218" s="197"/>
      <c r="O218" s="197"/>
      <c r="P218" s="198">
        <f>P219+P231</f>
        <v>0</v>
      </c>
      <c r="Q218" s="197"/>
      <c r="R218" s="198">
        <f>R219+R231</f>
        <v>0.40953680000000003</v>
      </c>
      <c r="S218" s="197"/>
      <c r="T218" s="199">
        <f>T219+T231</f>
        <v>0.29499999999999998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0" t="s">
        <v>86</v>
      </c>
      <c r="AT218" s="201" t="s">
        <v>75</v>
      </c>
      <c r="AU218" s="201" t="s">
        <v>76</v>
      </c>
      <c r="AY218" s="200" t="s">
        <v>225</v>
      </c>
      <c r="BK218" s="202">
        <f>BK219+BK231</f>
        <v>0</v>
      </c>
    </row>
    <row r="219" s="12" customFormat="1" ht="22.8" customHeight="1">
      <c r="A219" s="12"/>
      <c r="B219" s="189"/>
      <c r="C219" s="190"/>
      <c r="D219" s="191" t="s">
        <v>75</v>
      </c>
      <c r="E219" s="203" t="s">
        <v>679</v>
      </c>
      <c r="F219" s="203" t="s">
        <v>680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SUM(P220:P230)</f>
        <v>0</v>
      </c>
      <c r="Q219" s="197"/>
      <c r="R219" s="198">
        <f>SUM(R220:R230)</f>
        <v>0.38850000000000001</v>
      </c>
      <c r="S219" s="197"/>
      <c r="T219" s="199">
        <f>SUM(T220:T230)</f>
        <v>0.29499999999999998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86</v>
      </c>
      <c r="AT219" s="201" t="s">
        <v>75</v>
      </c>
      <c r="AU219" s="201" t="s">
        <v>84</v>
      </c>
      <c r="AY219" s="200" t="s">
        <v>225</v>
      </c>
      <c r="BK219" s="202">
        <f>SUM(BK220:BK230)</f>
        <v>0</v>
      </c>
    </row>
    <row r="220" s="2" customFormat="1">
      <c r="A220" s="39"/>
      <c r="B220" s="40"/>
      <c r="C220" s="205" t="s">
        <v>967</v>
      </c>
      <c r="D220" s="205" t="s">
        <v>227</v>
      </c>
      <c r="E220" s="206" t="s">
        <v>681</v>
      </c>
      <c r="F220" s="207" t="s">
        <v>682</v>
      </c>
      <c r="G220" s="208" t="s">
        <v>683</v>
      </c>
      <c r="H220" s="209">
        <v>370</v>
      </c>
      <c r="I220" s="210"/>
      <c r="J220" s="211">
        <f>ROUND(I220*H220,2)</f>
        <v>0</v>
      </c>
      <c r="K220" s="207" t="s">
        <v>231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5.0000000000000002E-05</v>
      </c>
      <c r="R220" s="214">
        <f>Q220*H220</f>
        <v>0.018500000000000003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128</v>
      </c>
      <c r="AT220" s="216" t="s">
        <v>227</v>
      </c>
      <c r="AU220" s="216" t="s">
        <v>86</v>
      </c>
      <c r="AY220" s="18" t="s">
        <v>225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128</v>
      </c>
      <c r="BM220" s="216" t="s">
        <v>684</v>
      </c>
    </row>
    <row r="221" s="13" customFormat="1">
      <c r="A221" s="13"/>
      <c r="B221" s="218"/>
      <c r="C221" s="219"/>
      <c r="D221" s="220" t="s">
        <v>234</v>
      </c>
      <c r="E221" s="221" t="s">
        <v>19</v>
      </c>
      <c r="F221" s="222" t="s">
        <v>1080</v>
      </c>
      <c r="G221" s="219"/>
      <c r="H221" s="223">
        <v>370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234</v>
      </c>
      <c r="AU221" s="229" t="s">
        <v>86</v>
      </c>
      <c r="AV221" s="13" t="s">
        <v>86</v>
      </c>
      <c r="AW221" s="13" t="s">
        <v>37</v>
      </c>
      <c r="AX221" s="13" t="s">
        <v>84</v>
      </c>
      <c r="AY221" s="229" t="s">
        <v>225</v>
      </c>
    </row>
    <row r="222" s="2" customFormat="1" ht="16.5" customHeight="1">
      <c r="A222" s="39"/>
      <c r="B222" s="40"/>
      <c r="C222" s="241" t="s">
        <v>970</v>
      </c>
      <c r="D222" s="241" t="s">
        <v>410</v>
      </c>
      <c r="E222" s="242" t="s">
        <v>686</v>
      </c>
      <c r="F222" s="243" t="s">
        <v>687</v>
      </c>
      <c r="G222" s="244" t="s">
        <v>361</v>
      </c>
      <c r="H222" s="245">
        <v>0.37</v>
      </c>
      <c r="I222" s="246"/>
      <c r="J222" s="247">
        <f>ROUND(I222*H222,2)</f>
        <v>0</v>
      </c>
      <c r="K222" s="243" t="s">
        <v>19</v>
      </c>
      <c r="L222" s="248"/>
      <c r="M222" s="249" t="s">
        <v>19</v>
      </c>
      <c r="N222" s="250" t="s">
        <v>47</v>
      </c>
      <c r="O222" s="85"/>
      <c r="P222" s="214">
        <f>O222*H222</f>
        <v>0</v>
      </c>
      <c r="Q222" s="214">
        <v>1</v>
      </c>
      <c r="R222" s="214">
        <f>Q222*H222</f>
        <v>0.37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175</v>
      </c>
      <c r="AT222" s="216" t="s">
        <v>410</v>
      </c>
      <c r="AU222" s="216" t="s">
        <v>86</v>
      </c>
      <c r="AY222" s="18" t="s">
        <v>225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128</v>
      </c>
      <c r="BM222" s="216" t="s">
        <v>688</v>
      </c>
    </row>
    <row r="223" s="2" customFormat="1">
      <c r="A223" s="39"/>
      <c r="B223" s="40"/>
      <c r="C223" s="41"/>
      <c r="D223" s="220" t="s">
        <v>414</v>
      </c>
      <c r="E223" s="41"/>
      <c r="F223" s="251" t="s">
        <v>689</v>
      </c>
      <c r="G223" s="41"/>
      <c r="H223" s="41"/>
      <c r="I223" s="252"/>
      <c r="J223" s="41"/>
      <c r="K223" s="41"/>
      <c r="L223" s="45"/>
      <c r="M223" s="253"/>
      <c r="N223" s="254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414</v>
      </c>
      <c r="AU223" s="18" t="s">
        <v>86</v>
      </c>
    </row>
    <row r="224" s="13" customFormat="1">
      <c r="A224" s="13"/>
      <c r="B224" s="218"/>
      <c r="C224" s="219"/>
      <c r="D224" s="220" t="s">
        <v>234</v>
      </c>
      <c r="E224" s="219"/>
      <c r="F224" s="222" t="s">
        <v>1081</v>
      </c>
      <c r="G224" s="219"/>
      <c r="H224" s="223">
        <v>0.37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234</v>
      </c>
      <c r="AU224" s="229" t="s">
        <v>86</v>
      </c>
      <c r="AV224" s="13" t="s">
        <v>86</v>
      </c>
      <c r="AW224" s="13" t="s">
        <v>4</v>
      </c>
      <c r="AX224" s="13" t="s">
        <v>84</v>
      </c>
      <c r="AY224" s="229" t="s">
        <v>225</v>
      </c>
    </row>
    <row r="225" s="2" customFormat="1">
      <c r="A225" s="39"/>
      <c r="B225" s="40"/>
      <c r="C225" s="205" t="s">
        <v>972</v>
      </c>
      <c r="D225" s="205" t="s">
        <v>227</v>
      </c>
      <c r="E225" s="206" t="s">
        <v>691</v>
      </c>
      <c r="F225" s="207" t="s">
        <v>692</v>
      </c>
      <c r="G225" s="208" t="s">
        <v>683</v>
      </c>
      <c r="H225" s="209">
        <v>295</v>
      </c>
      <c r="I225" s="210"/>
      <c r="J225" s="211">
        <f>ROUND(I225*H225,2)</f>
        <v>0</v>
      </c>
      <c r="K225" s="207" t="s">
        <v>231</v>
      </c>
      <c r="L225" s="45"/>
      <c r="M225" s="212" t="s">
        <v>19</v>
      </c>
      <c r="N225" s="213" t="s">
        <v>47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0.001</v>
      </c>
      <c r="T225" s="215">
        <f>S225*H225</f>
        <v>0.29499999999999998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128</v>
      </c>
      <c r="AT225" s="216" t="s">
        <v>227</v>
      </c>
      <c r="AU225" s="216" t="s">
        <v>86</v>
      </c>
      <c r="AY225" s="18" t="s">
        <v>225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84</v>
      </c>
      <c r="BK225" s="217">
        <f>ROUND(I225*H225,2)</f>
        <v>0</v>
      </c>
      <c r="BL225" s="18" t="s">
        <v>128</v>
      </c>
      <c r="BM225" s="216" t="s">
        <v>693</v>
      </c>
    </row>
    <row r="226" s="13" customFormat="1">
      <c r="A226" s="13"/>
      <c r="B226" s="218"/>
      <c r="C226" s="219"/>
      <c r="D226" s="220" t="s">
        <v>234</v>
      </c>
      <c r="E226" s="221" t="s">
        <v>19</v>
      </c>
      <c r="F226" s="222" t="s">
        <v>1082</v>
      </c>
      <c r="G226" s="219"/>
      <c r="H226" s="223">
        <v>295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234</v>
      </c>
      <c r="AU226" s="229" t="s">
        <v>86</v>
      </c>
      <c r="AV226" s="13" t="s">
        <v>86</v>
      </c>
      <c r="AW226" s="13" t="s">
        <v>37</v>
      </c>
      <c r="AX226" s="13" t="s">
        <v>84</v>
      </c>
      <c r="AY226" s="229" t="s">
        <v>225</v>
      </c>
    </row>
    <row r="227" s="2" customFormat="1" ht="16.5" customHeight="1">
      <c r="A227" s="39"/>
      <c r="B227" s="40"/>
      <c r="C227" s="205" t="s">
        <v>974</v>
      </c>
      <c r="D227" s="205" t="s">
        <v>227</v>
      </c>
      <c r="E227" s="206" t="s">
        <v>695</v>
      </c>
      <c r="F227" s="207" t="s">
        <v>696</v>
      </c>
      <c r="G227" s="208" t="s">
        <v>683</v>
      </c>
      <c r="H227" s="209">
        <v>4045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128</v>
      </c>
      <c r="AT227" s="216" t="s">
        <v>227</v>
      </c>
      <c r="AU227" s="216" t="s">
        <v>86</v>
      </c>
      <c r="AY227" s="18" t="s">
        <v>225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128</v>
      </c>
      <c r="BM227" s="216" t="s">
        <v>697</v>
      </c>
    </row>
    <row r="228" s="2" customFormat="1">
      <c r="A228" s="39"/>
      <c r="B228" s="40"/>
      <c r="C228" s="41"/>
      <c r="D228" s="220" t="s">
        <v>414</v>
      </c>
      <c r="E228" s="41"/>
      <c r="F228" s="251" t="s">
        <v>698</v>
      </c>
      <c r="G228" s="41"/>
      <c r="H228" s="41"/>
      <c r="I228" s="252"/>
      <c r="J228" s="41"/>
      <c r="K228" s="41"/>
      <c r="L228" s="45"/>
      <c r="M228" s="253"/>
      <c r="N228" s="254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414</v>
      </c>
      <c r="AU228" s="18" t="s">
        <v>86</v>
      </c>
    </row>
    <row r="229" s="13" customFormat="1">
      <c r="A229" s="13"/>
      <c r="B229" s="218"/>
      <c r="C229" s="219"/>
      <c r="D229" s="220" t="s">
        <v>234</v>
      </c>
      <c r="E229" s="219"/>
      <c r="F229" s="222" t="s">
        <v>1083</v>
      </c>
      <c r="G229" s="219"/>
      <c r="H229" s="223">
        <v>4045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234</v>
      </c>
      <c r="AU229" s="229" t="s">
        <v>86</v>
      </c>
      <c r="AV229" s="13" t="s">
        <v>86</v>
      </c>
      <c r="AW229" s="13" t="s">
        <v>4</v>
      </c>
      <c r="AX229" s="13" t="s">
        <v>84</v>
      </c>
      <c r="AY229" s="229" t="s">
        <v>225</v>
      </c>
    </row>
    <row r="230" s="2" customFormat="1" ht="44.25" customHeight="1">
      <c r="A230" s="39"/>
      <c r="B230" s="40"/>
      <c r="C230" s="205" t="s">
        <v>976</v>
      </c>
      <c r="D230" s="205" t="s">
        <v>227</v>
      </c>
      <c r="E230" s="206" t="s">
        <v>700</v>
      </c>
      <c r="F230" s="207" t="s">
        <v>701</v>
      </c>
      <c r="G230" s="208" t="s">
        <v>361</v>
      </c>
      <c r="H230" s="209">
        <v>0.38900000000000001</v>
      </c>
      <c r="I230" s="210"/>
      <c r="J230" s="211">
        <f>ROUND(I230*H230,2)</f>
        <v>0</v>
      </c>
      <c r="K230" s="207" t="s">
        <v>231</v>
      </c>
      <c r="L230" s="45"/>
      <c r="M230" s="212" t="s">
        <v>19</v>
      </c>
      <c r="N230" s="213" t="s">
        <v>47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128</v>
      </c>
      <c r="AT230" s="216" t="s">
        <v>227</v>
      </c>
      <c r="AU230" s="216" t="s">
        <v>86</v>
      </c>
      <c r="AY230" s="18" t="s">
        <v>225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84</v>
      </c>
      <c r="BK230" s="217">
        <f>ROUND(I230*H230,2)</f>
        <v>0</v>
      </c>
      <c r="BL230" s="18" t="s">
        <v>128</v>
      </c>
      <c r="BM230" s="216" t="s">
        <v>702</v>
      </c>
    </row>
    <row r="231" s="12" customFormat="1" ht="22.8" customHeight="1">
      <c r="A231" s="12"/>
      <c r="B231" s="189"/>
      <c r="C231" s="190"/>
      <c r="D231" s="191" t="s">
        <v>75</v>
      </c>
      <c r="E231" s="203" t="s">
        <v>703</v>
      </c>
      <c r="F231" s="203" t="s">
        <v>704</v>
      </c>
      <c r="G231" s="190"/>
      <c r="H231" s="190"/>
      <c r="I231" s="193"/>
      <c r="J231" s="204">
        <f>BK231</f>
        <v>0</v>
      </c>
      <c r="K231" s="190"/>
      <c r="L231" s="195"/>
      <c r="M231" s="196"/>
      <c r="N231" s="197"/>
      <c r="O231" s="197"/>
      <c r="P231" s="198">
        <f>SUM(P232:P234)</f>
        <v>0</v>
      </c>
      <c r="Q231" s="197"/>
      <c r="R231" s="198">
        <f>SUM(R232:R234)</f>
        <v>0.021036800000000001</v>
      </c>
      <c r="S231" s="197"/>
      <c r="T231" s="199">
        <f>SUM(T232:T234)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0" t="s">
        <v>86</v>
      </c>
      <c r="AT231" s="201" t="s">
        <v>75</v>
      </c>
      <c r="AU231" s="201" t="s">
        <v>84</v>
      </c>
      <c r="AY231" s="200" t="s">
        <v>225</v>
      </c>
      <c r="BK231" s="202">
        <f>SUM(BK232:BK234)</f>
        <v>0</v>
      </c>
    </row>
    <row r="232" s="2" customFormat="1" ht="33" customHeight="1">
      <c r="A232" s="39"/>
      <c r="B232" s="40"/>
      <c r="C232" s="205" t="s">
        <v>978</v>
      </c>
      <c r="D232" s="205" t="s">
        <v>227</v>
      </c>
      <c r="E232" s="206" t="s">
        <v>705</v>
      </c>
      <c r="F232" s="207" t="s">
        <v>706</v>
      </c>
      <c r="G232" s="208" t="s">
        <v>230</v>
      </c>
      <c r="H232" s="209">
        <v>65.739999999999995</v>
      </c>
      <c r="I232" s="210"/>
      <c r="J232" s="211">
        <f>ROUND(I232*H232,2)</f>
        <v>0</v>
      </c>
      <c r="K232" s="207" t="s">
        <v>231</v>
      </c>
      <c r="L232" s="45"/>
      <c r="M232" s="212" t="s">
        <v>19</v>
      </c>
      <c r="N232" s="213" t="s">
        <v>47</v>
      </c>
      <c r="O232" s="85"/>
      <c r="P232" s="214">
        <f>O232*H232</f>
        <v>0</v>
      </c>
      <c r="Q232" s="214">
        <v>0.00032000000000000003</v>
      </c>
      <c r="R232" s="214">
        <f>Q232*H232</f>
        <v>0.021036800000000001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128</v>
      </c>
      <c r="AT232" s="216" t="s">
        <v>227</v>
      </c>
      <c r="AU232" s="216" t="s">
        <v>86</v>
      </c>
      <c r="AY232" s="18" t="s">
        <v>225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84</v>
      </c>
      <c r="BK232" s="217">
        <f>ROUND(I232*H232,2)</f>
        <v>0</v>
      </c>
      <c r="BL232" s="18" t="s">
        <v>128</v>
      </c>
      <c r="BM232" s="216" t="s">
        <v>707</v>
      </c>
    </row>
    <row r="233" s="2" customFormat="1">
      <c r="A233" s="39"/>
      <c r="B233" s="40"/>
      <c r="C233" s="41"/>
      <c r="D233" s="220" t="s">
        <v>414</v>
      </c>
      <c r="E233" s="41"/>
      <c r="F233" s="251" t="s">
        <v>708</v>
      </c>
      <c r="G233" s="41"/>
      <c r="H233" s="41"/>
      <c r="I233" s="252"/>
      <c r="J233" s="41"/>
      <c r="K233" s="41"/>
      <c r="L233" s="45"/>
      <c r="M233" s="253"/>
      <c r="N233" s="254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414</v>
      </c>
      <c r="AU233" s="18" t="s">
        <v>86</v>
      </c>
    </row>
    <row r="234" s="13" customFormat="1">
      <c r="A234" s="13"/>
      <c r="B234" s="218"/>
      <c r="C234" s="219"/>
      <c r="D234" s="220" t="s">
        <v>234</v>
      </c>
      <c r="E234" s="221" t="s">
        <v>19</v>
      </c>
      <c r="F234" s="222" t="s">
        <v>1084</v>
      </c>
      <c r="G234" s="219"/>
      <c r="H234" s="223">
        <v>65.739999999999995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234</v>
      </c>
      <c r="AU234" s="229" t="s">
        <v>86</v>
      </c>
      <c r="AV234" s="13" t="s">
        <v>86</v>
      </c>
      <c r="AW234" s="13" t="s">
        <v>37</v>
      </c>
      <c r="AX234" s="13" t="s">
        <v>84</v>
      </c>
      <c r="AY234" s="229" t="s">
        <v>225</v>
      </c>
    </row>
    <row r="235" s="12" customFormat="1" ht="25.92" customHeight="1">
      <c r="A235" s="12"/>
      <c r="B235" s="189"/>
      <c r="C235" s="190"/>
      <c r="D235" s="191" t="s">
        <v>75</v>
      </c>
      <c r="E235" s="192" t="s">
        <v>410</v>
      </c>
      <c r="F235" s="192" t="s">
        <v>983</v>
      </c>
      <c r="G235" s="190"/>
      <c r="H235" s="190"/>
      <c r="I235" s="193"/>
      <c r="J235" s="194">
        <f>BK235</f>
        <v>0</v>
      </c>
      <c r="K235" s="190"/>
      <c r="L235" s="195"/>
      <c r="M235" s="196"/>
      <c r="N235" s="197"/>
      <c r="O235" s="197"/>
      <c r="P235" s="198">
        <f>P236</f>
        <v>0</v>
      </c>
      <c r="Q235" s="197"/>
      <c r="R235" s="198">
        <f>R236</f>
        <v>0.012419999999999999</v>
      </c>
      <c r="S235" s="197"/>
      <c r="T235" s="199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0" t="s">
        <v>273</v>
      </c>
      <c r="AT235" s="201" t="s">
        <v>75</v>
      </c>
      <c r="AU235" s="201" t="s">
        <v>76</v>
      </c>
      <c r="AY235" s="200" t="s">
        <v>225</v>
      </c>
      <c r="BK235" s="202">
        <f>BK236</f>
        <v>0</v>
      </c>
    </row>
    <row r="236" s="12" customFormat="1" ht="22.8" customHeight="1">
      <c r="A236" s="12"/>
      <c r="B236" s="189"/>
      <c r="C236" s="190"/>
      <c r="D236" s="191" t="s">
        <v>75</v>
      </c>
      <c r="E236" s="203" t="s">
        <v>984</v>
      </c>
      <c r="F236" s="203" t="s">
        <v>985</v>
      </c>
      <c r="G236" s="190"/>
      <c r="H236" s="190"/>
      <c r="I236" s="193"/>
      <c r="J236" s="204">
        <f>BK236</f>
        <v>0</v>
      </c>
      <c r="K236" s="190"/>
      <c r="L236" s="195"/>
      <c r="M236" s="196"/>
      <c r="N236" s="197"/>
      <c r="O236" s="197"/>
      <c r="P236" s="198">
        <f>SUM(P237:P240)</f>
        <v>0</v>
      </c>
      <c r="Q236" s="197"/>
      <c r="R236" s="198">
        <f>SUM(R237:R240)</f>
        <v>0.012419999999999999</v>
      </c>
      <c r="S236" s="197"/>
      <c r="T236" s="199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273</v>
      </c>
      <c r="AT236" s="201" t="s">
        <v>75</v>
      </c>
      <c r="AU236" s="201" t="s">
        <v>84</v>
      </c>
      <c r="AY236" s="200" t="s">
        <v>225</v>
      </c>
      <c r="BK236" s="202">
        <f>SUM(BK237:BK240)</f>
        <v>0</v>
      </c>
    </row>
    <row r="237" s="2" customFormat="1">
      <c r="A237" s="39"/>
      <c r="B237" s="40"/>
      <c r="C237" s="205" t="s">
        <v>980</v>
      </c>
      <c r="D237" s="205" t="s">
        <v>227</v>
      </c>
      <c r="E237" s="206" t="s">
        <v>987</v>
      </c>
      <c r="F237" s="207" t="s">
        <v>988</v>
      </c>
      <c r="G237" s="208" t="s">
        <v>559</v>
      </c>
      <c r="H237" s="209">
        <v>18</v>
      </c>
      <c r="I237" s="210"/>
      <c r="J237" s="211">
        <f>ROUND(I237*H237,2)</f>
        <v>0</v>
      </c>
      <c r="K237" s="207" t="s">
        <v>231</v>
      </c>
      <c r="L237" s="45"/>
      <c r="M237" s="212" t="s">
        <v>19</v>
      </c>
      <c r="N237" s="213" t="s">
        <v>47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989</v>
      </c>
      <c r="AT237" s="216" t="s">
        <v>227</v>
      </c>
      <c r="AU237" s="216" t="s">
        <v>86</v>
      </c>
      <c r="AY237" s="18" t="s">
        <v>225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84</v>
      </c>
      <c r="BK237" s="217">
        <f>ROUND(I237*H237,2)</f>
        <v>0</v>
      </c>
      <c r="BL237" s="18" t="s">
        <v>989</v>
      </c>
      <c r="BM237" s="216" t="s">
        <v>990</v>
      </c>
    </row>
    <row r="238" s="13" customFormat="1">
      <c r="A238" s="13"/>
      <c r="B238" s="218"/>
      <c r="C238" s="219"/>
      <c r="D238" s="220" t="s">
        <v>234</v>
      </c>
      <c r="E238" s="221" t="s">
        <v>19</v>
      </c>
      <c r="F238" s="222" t="s">
        <v>991</v>
      </c>
      <c r="G238" s="219"/>
      <c r="H238" s="223">
        <v>18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234</v>
      </c>
      <c r="AU238" s="229" t="s">
        <v>86</v>
      </c>
      <c r="AV238" s="13" t="s">
        <v>86</v>
      </c>
      <c r="AW238" s="13" t="s">
        <v>37</v>
      </c>
      <c r="AX238" s="13" t="s">
        <v>84</v>
      </c>
      <c r="AY238" s="229" t="s">
        <v>225</v>
      </c>
    </row>
    <row r="239" s="2" customFormat="1" ht="16.5" customHeight="1">
      <c r="A239" s="39"/>
      <c r="B239" s="40"/>
      <c r="C239" s="241" t="s">
        <v>981</v>
      </c>
      <c r="D239" s="241" t="s">
        <v>410</v>
      </c>
      <c r="E239" s="242" t="s">
        <v>993</v>
      </c>
      <c r="F239" s="243" t="s">
        <v>994</v>
      </c>
      <c r="G239" s="244" t="s">
        <v>559</v>
      </c>
      <c r="H239" s="245">
        <v>18</v>
      </c>
      <c r="I239" s="246"/>
      <c r="J239" s="247">
        <f>ROUND(I239*H239,2)</f>
        <v>0</v>
      </c>
      <c r="K239" s="243" t="s">
        <v>19</v>
      </c>
      <c r="L239" s="248"/>
      <c r="M239" s="249" t="s">
        <v>19</v>
      </c>
      <c r="N239" s="250" t="s">
        <v>47</v>
      </c>
      <c r="O239" s="85"/>
      <c r="P239" s="214">
        <f>O239*H239</f>
        <v>0</v>
      </c>
      <c r="Q239" s="214">
        <v>0.00068999999999999997</v>
      </c>
      <c r="R239" s="214">
        <f>Q239*H239</f>
        <v>0.012419999999999999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995</v>
      </c>
      <c r="AT239" s="216" t="s">
        <v>410</v>
      </c>
      <c r="AU239" s="216" t="s">
        <v>86</v>
      </c>
      <c r="AY239" s="18" t="s">
        <v>225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995</v>
      </c>
      <c r="BM239" s="216" t="s">
        <v>996</v>
      </c>
    </row>
    <row r="240" s="2" customFormat="1">
      <c r="A240" s="39"/>
      <c r="B240" s="40"/>
      <c r="C240" s="205" t="s">
        <v>986</v>
      </c>
      <c r="D240" s="205" t="s">
        <v>227</v>
      </c>
      <c r="E240" s="206" t="s">
        <v>997</v>
      </c>
      <c r="F240" s="207" t="s">
        <v>998</v>
      </c>
      <c r="G240" s="208" t="s">
        <v>559</v>
      </c>
      <c r="H240" s="209">
        <v>18</v>
      </c>
      <c r="I240" s="210"/>
      <c r="J240" s="211">
        <f>ROUND(I240*H240,2)</f>
        <v>0</v>
      </c>
      <c r="K240" s="207" t="s">
        <v>231</v>
      </c>
      <c r="L240" s="45"/>
      <c r="M240" s="265" t="s">
        <v>19</v>
      </c>
      <c r="N240" s="266" t="s">
        <v>47</v>
      </c>
      <c r="O240" s="267"/>
      <c r="P240" s="268">
        <f>O240*H240</f>
        <v>0</v>
      </c>
      <c r="Q240" s="268">
        <v>0</v>
      </c>
      <c r="R240" s="268">
        <f>Q240*H240</f>
        <v>0</v>
      </c>
      <c r="S240" s="268">
        <v>0</v>
      </c>
      <c r="T240" s="26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989</v>
      </c>
      <c r="AT240" s="216" t="s">
        <v>227</v>
      </c>
      <c r="AU240" s="216" t="s">
        <v>86</v>
      </c>
      <c r="AY240" s="18" t="s">
        <v>225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84</v>
      </c>
      <c r="BK240" s="217">
        <f>ROUND(I240*H240,2)</f>
        <v>0</v>
      </c>
      <c r="BL240" s="18" t="s">
        <v>989</v>
      </c>
      <c r="BM240" s="216" t="s">
        <v>999</v>
      </c>
    </row>
    <row r="241" s="2" customFormat="1" ht="6.96" customHeight="1">
      <c r="A241" s="39"/>
      <c r="B241" s="60"/>
      <c r="C241" s="61"/>
      <c r="D241" s="61"/>
      <c r="E241" s="61"/>
      <c r="F241" s="61"/>
      <c r="G241" s="61"/>
      <c r="H241" s="61"/>
      <c r="I241" s="61"/>
      <c r="J241" s="61"/>
      <c r="K241" s="61"/>
      <c r="L241" s="45"/>
      <c r="M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</sheetData>
  <sheetProtection sheet="1" autoFilter="0" formatColumns="0" formatRows="0" objects="1" scenarios="1" spinCount="100000" saltValue="z8J0CPNdJ3MY5JsZAppkLdXOmxT/d53yXWwx2zbqGSb9ncGo39NxGwO3aCT0eietKeFYaGArJhgSCztZ7YQfhA==" hashValue="SR4IEz7ag+lCllYGia8udhBn/oo7h+Z4eqblDSgQR3Xx2XHE645kv9UKi4fuJMjyvzhCpWPXKgxBow69or3KZg==" algorithmName="SHA-512" password="CC35"/>
  <autoFilter ref="C90:K24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  <c r="AZ2" s="270" t="s">
        <v>654</v>
      </c>
      <c r="BA2" s="270" t="s">
        <v>655</v>
      </c>
      <c r="BB2" s="270" t="s">
        <v>230</v>
      </c>
      <c r="BC2" s="270" t="s">
        <v>1085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1086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13 - M1-1-5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13 - M1-1-5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8.1643974000000004</v>
      </c>
      <c r="S86" s="97"/>
      <c r="T86" s="187">
        <f>T87+T102</f>
        <v>0.26000000000000001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7.8196209999999997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7.8196209999999997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12.658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0.31012099999999998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1087</v>
      </c>
      <c r="G91" s="219"/>
      <c r="H91" s="223">
        <v>12.658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1088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12.658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12.658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0.26000000000000001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2.6000000000000001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1089</v>
      </c>
      <c r="G99" s="219"/>
      <c r="H99" s="223">
        <v>2.6000000000000001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7.8200000000000003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0.34477639999999998</v>
      </c>
      <c r="S102" s="197"/>
      <c r="T102" s="199">
        <f>T103+T115</f>
        <v>0.26000000000000001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0.34125</v>
      </c>
      <c r="S103" s="197"/>
      <c r="T103" s="199">
        <f>SUM(T104:T114)</f>
        <v>0.26000000000000001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325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0.016250000000000001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1090</v>
      </c>
      <c r="G105" s="219"/>
      <c r="H105" s="223">
        <v>325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0.32500000000000001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0.32500000000000001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1091</v>
      </c>
      <c r="G108" s="219"/>
      <c r="H108" s="223">
        <v>0.32500000000000001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260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0.26000000000000001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1092</v>
      </c>
      <c r="G110" s="219"/>
      <c r="H110" s="223">
        <v>260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260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1093</v>
      </c>
      <c r="G113" s="219"/>
      <c r="H113" s="223">
        <v>260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0.34100000000000003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0.0035264000000000003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11.02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0.0035264000000000003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1094</v>
      </c>
      <c r="G118" s="219"/>
      <c r="H118" s="223">
        <v>11.02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g5od46yQGfajn4htxYaI6YqQ9RNcRS3PFPIWnvhByWdj4ZVarac9pFE2pXRIIGg9g5dwGWv2By714KK2Uh29rw==" hashValue="UaQTtdxcb0JzHQmp7ODXsGqtZUeM6aclEK1fUx5BQHJnXF8r61YsSkubfOZfcoo9E5lfV2qmEIdv4nQqEQ6V6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  <c r="AZ2" s="270" t="s">
        <v>654</v>
      </c>
      <c r="BA2" s="270" t="s">
        <v>655</v>
      </c>
      <c r="BB2" s="270" t="s">
        <v>230</v>
      </c>
      <c r="BC2" s="270" t="s">
        <v>1095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1096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14 - M1-1-8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14 - M1-1-8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8.3065472000000007</v>
      </c>
      <c r="S86" s="97"/>
      <c r="T86" s="187">
        <f>T87+T102</f>
        <v>0.32000000000000001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7.8820959999999998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7.8820959999999998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15.208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0.37259600000000004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1097</v>
      </c>
      <c r="G91" s="219"/>
      <c r="H91" s="223">
        <v>15.208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1098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15.208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15.208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0.32000000000000001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3.2000000000000002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1099</v>
      </c>
      <c r="G99" s="219"/>
      <c r="H99" s="223">
        <v>3.2000000000000002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7.8819999999999997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0.42445120000000003</v>
      </c>
      <c r="S102" s="197"/>
      <c r="T102" s="199">
        <f>T103+T115</f>
        <v>0.32000000000000001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0.42000000000000004</v>
      </c>
      <c r="S103" s="197"/>
      <c r="T103" s="199">
        <f>SUM(T104:T114)</f>
        <v>0.32000000000000001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400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1100</v>
      </c>
      <c r="G105" s="219"/>
      <c r="H105" s="223">
        <v>400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0.40000000000000002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0.40000000000000002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1101</v>
      </c>
      <c r="G108" s="219"/>
      <c r="H108" s="223">
        <v>0.40000000000000002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320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0.32000000000000001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1102</v>
      </c>
      <c r="G110" s="219"/>
      <c r="H110" s="223">
        <v>320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320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1103</v>
      </c>
      <c r="G113" s="219"/>
      <c r="H113" s="223">
        <v>320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0.41999999999999998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0.0044512000000000006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13.91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0.0044512000000000006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1104</v>
      </c>
      <c r="G118" s="219"/>
      <c r="H118" s="223">
        <v>13.91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vtS591b+Q8JrkYxJxjUjCJge77mUDsM3TNGXGp+Ceq3KLEWWHcSmm/XEqaAe5p1HnZJrx8JjvSYuYhZfOgYwfA==" hashValue="44I1W/1jGnzSWC2QPHQQtXPk+gtljN9huxfT5jKbl1iG5StdY6GCa2DtTE1yCVVyPYSdY43nhOWUwVhIrem4/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  <c r="AZ2" s="270" t="s">
        <v>654</v>
      </c>
      <c r="BA2" s="270" t="s">
        <v>655</v>
      </c>
      <c r="BB2" s="270" t="s">
        <v>230</v>
      </c>
      <c r="BC2" s="270" t="s">
        <v>1105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15 - P1+P2+P3-1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15 - P1+P2+P3-1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12.9079275</v>
      </c>
      <c r="S86" s="97"/>
      <c r="T86" s="187">
        <f>T87+T102</f>
        <v>0.58499999999999996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12.1281935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12.1281935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35.262999999999998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0.86394349999999998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1107</v>
      </c>
      <c r="G91" s="219"/>
      <c r="H91" s="223">
        <v>35.262999999999998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1108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35.262999999999998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35.262999999999998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0.58499999999999996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5.8499999999999996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1109</v>
      </c>
      <c r="G99" s="219"/>
      <c r="H99" s="223">
        <v>5.8499999999999996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12.128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0.77973399999999993</v>
      </c>
      <c r="S102" s="197"/>
      <c r="T102" s="199">
        <f>T103+T115</f>
        <v>0.58499999999999996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0.77174999999999994</v>
      </c>
      <c r="S103" s="197"/>
      <c r="T103" s="199">
        <f>SUM(T104:T114)</f>
        <v>0.58499999999999996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735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0.036750000000000005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1110</v>
      </c>
      <c r="G105" s="219"/>
      <c r="H105" s="223">
        <v>735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0.73499999999999999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0.73499999999999999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1111</v>
      </c>
      <c r="G108" s="219"/>
      <c r="H108" s="223">
        <v>0.73499999999999999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585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0.58499999999999996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1112</v>
      </c>
      <c r="G110" s="219"/>
      <c r="H110" s="223">
        <v>585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585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1113</v>
      </c>
      <c r="G113" s="219"/>
      <c r="H113" s="223">
        <v>585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0.77200000000000002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0.0079839999999999998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24.949999999999999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0.0079839999999999998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1114</v>
      </c>
      <c r="G118" s="219"/>
      <c r="H118" s="223">
        <v>24.949999999999999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XcvfA33mEXzAfY2MmQw6ShA4z2FWy/w1vAtJuZXFNLeoURQqST77SIOMirJmRaglIiQLr+YP85hsoG+PVw2Mwg==" hashValue="NwTXyKj//oIR+JoGQ4IZoVi6V4AUYWt0Zug1C0lBQ7Tou6GHr7h9rWKlRgLlVnI9TCKA+YsZHTb3b5FxHAylV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1115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1116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781</v>
      </c>
      <c r="BA6" s="270" t="s">
        <v>782</v>
      </c>
      <c r="BB6" s="270" t="s">
        <v>248</v>
      </c>
      <c r="BC6" s="270" t="s">
        <v>365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783</v>
      </c>
      <c r="BA7" s="270" t="s">
        <v>784</v>
      </c>
      <c r="BB7" s="270" t="s">
        <v>559</v>
      </c>
      <c r="BC7" s="270" t="s">
        <v>954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786</v>
      </c>
      <c r="BA8" s="270" t="s">
        <v>787</v>
      </c>
      <c r="BB8" s="270" t="s">
        <v>230</v>
      </c>
      <c r="BC8" s="270" t="s">
        <v>1117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1118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790</v>
      </c>
      <c r="BA9" s="270" t="s">
        <v>791</v>
      </c>
      <c r="BB9" s="270" t="s">
        <v>559</v>
      </c>
      <c r="BC9" s="270" t="s">
        <v>1119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793</v>
      </c>
      <c r="BA10" s="270" t="s">
        <v>794</v>
      </c>
      <c r="BB10" s="270" t="s">
        <v>559</v>
      </c>
      <c r="BC10" s="270" t="s">
        <v>1120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796</v>
      </c>
      <c r="BA11" s="270" t="s">
        <v>797</v>
      </c>
      <c r="BB11" s="270" t="s">
        <v>230</v>
      </c>
      <c r="BC11" s="270" t="s">
        <v>1120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1048</v>
      </c>
      <c r="BA12" s="270" t="s">
        <v>1049</v>
      </c>
      <c r="BB12" s="270" t="s">
        <v>559</v>
      </c>
      <c r="BC12" s="270" t="s">
        <v>630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70" t="s">
        <v>654</v>
      </c>
      <c r="BA13" s="270" t="s">
        <v>655</v>
      </c>
      <c r="BB13" s="270" t="s">
        <v>230</v>
      </c>
      <c r="BC13" s="270" t="s">
        <v>1121</v>
      </c>
      <c r="BD13" s="270" t="s">
        <v>86</v>
      </c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ROUND((SUM(BE91:BE247)),  2)</f>
        <v>0</v>
      </c>
      <c r="G33" s="39"/>
      <c r="H33" s="39"/>
      <c r="I33" s="149">
        <v>0.20999999999999999</v>
      </c>
      <c r="J33" s="148">
        <f>ROUND(((SUM(BE91:BE247))*I33),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ROUND((SUM(BF91:BF247)),  2)</f>
        <v>0</v>
      </c>
      <c r="G34" s="39"/>
      <c r="H34" s="39"/>
      <c r="I34" s="149">
        <v>0.14999999999999999</v>
      </c>
      <c r="J34" s="148">
        <f>ROUND(((SUM(BF91:BF247))*I34),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16 - P1+P2+P3-3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J223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J225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J242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J243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16 - P1+P2+P3-3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P92+P225+P242</f>
        <v>0</v>
      </c>
      <c r="Q91" s="97"/>
      <c r="R91" s="186">
        <f>R92+R225+R242</f>
        <v>79.35470613999999</v>
      </c>
      <c r="S91" s="97"/>
      <c r="T91" s="187">
        <f>T92+T225+T242</f>
        <v>66.545699999999997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BK92+BK225+BK242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P93+P136+P154+P171+P215+P223</f>
        <v>0</v>
      </c>
      <c r="Q92" s="197"/>
      <c r="R92" s="198">
        <f>R93+R136+R154+R171+R215+R223</f>
        <v>78.759646140000001</v>
      </c>
      <c r="S92" s="197"/>
      <c r="T92" s="199">
        <f>T93+T136+T154+T171+T215+T223</f>
        <v>66.1507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BK93+BK136+BK154+BK171+BK215+BK223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SUM(P94:P135)</f>
        <v>0</v>
      </c>
      <c r="Q93" s="197"/>
      <c r="R93" s="198">
        <f>SUM(R94:R135)</f>
        <v>0.0052860000000000008</v>
      </c>
      <c r="S93" s="197"/>
      <c r="T93" s="199">
        <f>SUM(T94:T135)</f>
        <v>47.820700000000009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SUM(BK94:BK135)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19.300000000000001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8.4920000000000009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19.300000000000001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19.300000000000001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6.2725000000000009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19.300000000000001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19.300000000000001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1.8914000000000002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19.300000000000001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19.300000000000001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4.2460000000000004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19.300000000000001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83.900000000000006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0.0033560000000000005</v>
      </c>
      <c r="S102" s="214">
        <v>0.091999999999999998</v>
      </c>
      <c r="T102" s="215">
        <f>S102*H102</f>
        <v>7.7188000000000008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1122</v>
      </c>
      <c r="G104" s="219"/>
      <c r="H104" s="223">
        <v>83.900000000000006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1123</v>
      </c>
      <c r="G105" s="219"/>
      <c r="H105" s="223">
        <v>36.899999999999999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19.300000000000001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1124</v>
      </c>
      <c r="G107" s="219"/>
      <c r="H107" s="223">
        <v>19.300000000000001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83.900000000000006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354</v>
      </c>
      <c r="D109" s="205" t="s">
        <v>227</v>
      </c>
      <c r="E109" s="206" t="s">
        <v>821</v>
      </c>
      <c r="F109" s="207" t="s">
        <v>822</v>
      </c>
      <c r="G109" s="208" t="s">
        <v>230</v>
      </c>
      <c r="H109" s="209">
        <v>96.5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823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1017</v>
      </c>
      <c r="G110" s="219"/>
      <c r="H110" s="223">
        <v>96.5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44.25" customHeight="1">
      <c r="A111" s="39"/>
      <c r="B111" s="40"/>
      <c r="C111" s="205" t="s">
        <v>358</v>
      </c>
      <c r="D111" s="205" t="s">
        <v>227</v>
      </c>
      <c r="E111" s="206" t="s">
        <v>246</v>
      </c>
      <c r="F111" s="207" t="s">
        <v>247</v>
      </c>
      <c r="G111" s="208" t="s">
        <v>248</v>
      </c>
      <c r="H111" s="209">
        <v>51.57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825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1125</v>
      </c>
      <c r="G112" s="219"/>
      <c r="H112" s="223">
        <v>59.57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76</v>
      </c>
      <c r="AY112" s="229" t="s">
        <v>225</v>
      </c>
    </row>
    <row r="113" s="13" customFormat="1">
      <c r="A113" s="13"/>
      <c r="B113" s="218"/>
      <c r="C113" s="219"/>
      <c r="D113" s="220" t="s">
        <v>234</v>
      </c>
      <c r="E113" s="221" t="s">
        <v>19</v>
      </c>
      <c r="F113" s="222" t="s">
        <v>827</v>
      </c>
      <c r="G113" s="219"/>
      <c r="H113" s="223">
        <v>-8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37</v>
      </c>
      <c r="AX113" s="13" t="s">
        <v>76</v>
      </c>
      <c r="AY113" s="229" t="s">
        <v>225</v>
      </c>
    </row>
    <row r="114" s="14" customFormat="1">
      <c r="A114" s="14"/>
      <c r="B114" s="230"/>
      <c r="C114" s="231"/>
      <c r="D114" s="220" t="s">
        <v>234</v>
      </c>
      <c r="E114" s="232" t="s">
        <v>778</v>
      </c>
      <c r="F114" s="233" t="s">
        <v>245</v>
      </c>
      <c r="G114" s="231"/>
      <c r="H114" s="234">
        <v>51.57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234</v>
      </c>
      <c r="AU114" s="240" t="s">
        <v>86</v>
      </c>
      <c r="AV114" s="14" t="s">
        <v>232</v>
      </c>
      <c r="AW114" s="14" t="s">
        <v>37</v>
      </c>
      <c r="AX114" s="14" t="s">
        <v>84</v>
      </c>
      <c r="AY114" s="240" t="s">
        <v>225</v>
      </c>
    </row>
    <row r="115" s="2" customFormat="1" ht="55.5" customHeight="1">
      <c r="A115" s="39"/>
      <c r="B115" s="40"/>
      <c r="C115" s="205" t="s">
        <v>365</v>
      </c>
      <c r="D115" s="205" t="s">
        <v>227</v>
      </c>
      <c r="E115" s="206" t="s">
        <v>828</v>
      </c>
      <c r="F115" s="207" t="s">
        <v>829</v>
      </c>
      <c r="G115" s="208" t="s">
        <v>248</v>
      </c>
      <c r="H115" s="209">
        <v>8</v>
      </c>
      <c r="I115" s="210"/>
      <c r="J115" s="211">
        <f>ROUND(I115*H115,2)</f>
        <v>0</v>
      </c>
      <c r="K115" s="207" t="s">
        <v>231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2.3999999999999999</v>
      </c>
      <c r="T115" s="215">
        <f>S115*H115</f>
        <v>19.199999999999999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232</v>
      </c>
      <c r="AT115" s="216" t="s">
        <v>227</v>
      </c>
      <c r="AU115" s="216" t="s">
        <v>86</v>
      </c>
      <c r="AY115" s="18" t="s">
        <v>225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232</v>
      </c>
      <c r="BM115" s="216" t="s">
        <v>830</v>
      </c>
    </row>
    <row r="116" s="13" customFormat="1">
      <c r="A116" s="13"/>
      <c r="B116" s="218"/>
      <c r="C116" s="219"/>
      <c r="D116" s="220" t="s">
        <v>234</v>
      </c>
      <c r="E116" s="221" t="s">
        <v>781</v>
      </c>
      <c r="F116" s="222" t="s">
        <v>831</v>
      </c>
      <c r="G116" s="219"/>
      <c r="H116" s="223">
        <v>8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84</v>
      </c>
      <c r="AY116" s="229" t="s">
        <v>225</v>
      </c>
    </row>
    <row r="117" s="2" customFormat="1">
      <c r="A117" s="39"/>
      <c r="B117" s="40"/>
      <c r="C117" s="205" t="s">
        <v>369</v>
      </c>
      <c r="D117" s="205" t="s">
        <v>227</v>
      </c>
      <c r="E117" s="206" t="s">
        <v>832</v>
      </c>
      <c r="F117" s="207" t="s">
        <v>833</v>
      </c>
      <c r="G117" s="208" t="s">
        <v>248</v>
      </c>
      <c r="H117" s="209">
        <v>18.276</v>
      </c>
      <c r="I117" s="210"/>
      <c r="J117" s="211">
        <f>ROUND(I117*H117,2)</f>
        <v>0</v>
      </c>
      <c r="K117" s="207" t="s">
        <v>231</v>
      </c>
      <c r="L117" s="45"/>
      <c r="M117" s="212" t="s">
        <v>19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232</v>
      </c>
      <c r="AT117" s="216" t="s">
        <v>227</v>
      </c>
      <c r="AU117" s="216" t="s">
        <v>86</v>
      </c>
      <c r="AY117" s="18" t="s">
        <v>225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84</v>
      </c>
      <c r="BK117" s="217">
        <f>ROUND(I117*H117,2)</f>
        <v>0</v>
      </c>
      <c r="BL117" s="18" t="s">
        <v>232</v>
      </c>
      <c r="BM117" s="216" t="s">
        <v>834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835</v>
      </c>
      <c r="G118" s="219"/>
      <c r="H118" s="223">
        <v>18.276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6.75" customHeight="1">
      <c r="A119" s="39"/>
      <c r="B119" s="40"/>
      <c r="C119" s="205" t="s">
        <v>111</v>
      </c>
      <c r="D119" s="205" t="s">
        <v>227</v>
      </c>
      <c r="E119" s="206" t="s">
        <v>836</v>
      </c>
      <c r="F119" s="207" t="s">
        <v>837</v>
      </c>
      <c r="G119" s="208" t="s">
        <v>248</v>
      </c>
      <c r="H119" s="209">
        <v>182.75999999999999</v>
      </c>
      <c r="I119" s="210"/>
      <c r="J119" s="211">
        <f>ROUND(I119*H119,2)</f>
        <v>0</v>
      </c>
      <c r="K119" s="207" t="s">
        <v>231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232</v>
      </c>
      <c r="AT119" s="216" t="s">
        <v>227</v>
      </c>
      <c r="AU119" s="216" t="s">
        <v>86</v>
      </c>
      <c r="AY119" s="18" t="s">
        <v>225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232</v>
      </c>
      <c r="BM119" s="216" t="s">
        <v>838</v>
      </c>
    </row>
    <row r="120" s="13" customFormat="1">
      <c r="A120" s="13"/>
      <c r="B120" s="218"/>
      <c r="C120" s="219"/>
      <c r="D120" s="220" t="s">
        <v>234</v>
      </c>
      <c r="E120" s="221" t="s">
        <v>19</v>
      </c>
      <c r="F120" s="222" t="s">
        <v>835</v>
      </c>
      <c r="G120" s="219"/>
      <c r="H120" s="223">
        <v>18.276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37</v>
      </c>
      <c r="AX120" s="13" t="s">
        <v>84</v>
      </c>
      <c r="AY120" s="229" t="s">
        <v>225</v>
      </c>
    </row>
    <row r="121" s="13" customFormat="1">
      <c r="A121" s="13"/>
      <c r="B121" s="218"/>
      <c r="C121" s="219"/>
      <c r="D121" s="220" t="s">
        <v>234</v>
      </c>
      <c r="E121" s="219"/>
      <c r="F121" s="222" t="s">
        <v>839</v>
      </c>
      <c r="G121" s="219"/>
      <c r="H121" s="223">
        <v>182.75999999999999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4</v>
      </c>
      <c r="AX121" s="13" t="s">
        <v>84</v>
      </c>
      <c r="AY121" s="229" t="s">
        <v>225</v>
      </c>
    </row>
    <row r="122" s="2" customFormat="1" ht="44.25" customHeight="1">
      <c r="A122" s="39"/>
      <c r="B122" s="40"/>
      <c r="C122" s="205" t="s">
        <v>114</v>
      </c>
      <c r="D122" s="205" t="s">
        <v>227</v>
      </c>
      <c r="E122" s="206" t="s">
        <v>840</v>
      </c>
      <c r="F122" s="207" t="s">
        <v>841</v>
      </c>
      <c r="G122" s="208" t="s">
        <v>361</v>
      </c>
      <c r="H122" s="209">
        <v>32.896999999999998</v>
      </c>
      <c r="I122" s="210"/>
      <c r="J122" s="211">
        <f>ROUND(I122*H122,2)</f>
        <v>0</v>
      </c>
      <c r="K122" s="207" t="s">
        <v>231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232</v>
      </c>
      <c r="AT122" s="216" t="s">
        <v>227</v>
      </c>
      <c r="AU122" s="216" t="s">
        <v>86</v>
      </c>
      <c r="AY122" s="18" t="s">
        <v>225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232</v>
      </c>
      <c r="BM122" s="216" t="s">
        <v>842</v>
      </c>
    </row>
    <row r="123" s="13" customFormat="1">
      <c r="A123" s="13"/>
      <c r="B123" s="218"/>
      <c r="C123" s="219"/>
      <c r="D123" s="220" t="s">
        <v>234</v>
      </c>
      <c r="E123" s="219"/>
      <c r="F123" s="222" t="s">
        <v>843</v>
      </c>
      <c r="G123" s="219"/>
      <c r="H123" s="223">
        <v>32.896999999999998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234</v>
      </c>
      <c r="AU123" s="229" t="s">
        <v>86</v>
      </c>
      <c r="AV123" s="13" t="s">
        <v>86</v>
      </c>
      <c r="AW123" s="13" t="s">
        <v>4</v>
      </c>
      <c r="AX123" s="13" t="s">
        <v>84</v>
      </c>
      <c r="AY123" s="229" t="s">
        <v>225</v>
      </c>
    </row>
    <row r="124" s="2" customFormat="1">
      <c r="A124" s="39"/>
      <c r="B124" s="40"/>
      <c r="C124" s="205" t="s">
        <v>117</v>
      </c>
      <c r="D124" s="205" t="s">
        <v>227</v>
      </c>
      <c r="E124" s="206" t="s">
        <v>844</v>
      </c>
      <c r="F124" s="207" t="s">
        <v>845</v>
      </c>
      <c r="G124" s="208" t="s">
        <v>248</v>
      </c>
      <c r="H124" s="209">
        <v>18.276</v>
      </c>
      <c r="I124" s="210"/>
      <c r="J124" s="211">
        <f>ROUND(I124*H124,2)</f>
        <v>0</v>
      </c>
      <c r="K124" s="207" t="s">
        <v>231</v>
      </c>
      <c r="L124" s="45"/>
      <c r="M124" s="212" t="s">
        <v>19</v>
      </c>
      <c r="N124" s="213" t="s">
        <v>47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232</v>
      </c>
      <c r="AT124" s="216" t="s">
        <v>227</v>
      </c>
      <c r="AU124" s="216" t="s">
        <v>86</v>
      </c>
      <c r="AY124" s="18" t="s">
        <v>225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84</v>
      </c>
      <c r="BK124" s="217">
        <f>ROUND(I124*H124,2)</f>
        <v>0</v>
      </c>
      <c r="BL124" s="18" t="s">
        <v>232</v>
      </c>
      <c r="BM124" s="216" t="s">
        <v>846</v>
      </c>
    </row>
    <row r="125" s="13" customFormat="1">
      <c r="A125" s="13"/>
      <c r="B125" s="218"/>
      <c r="C125" s="219"/>
      <c r="D125" s="220" t="s">
        <v>234</v>
      </c>
      <c r="E125" s="221" t="s">
        <v>19</v>
      </c>
      <c r="F125" s="222" t="s">
        <v>835</v>
      </c>
      <c r="G125" s="219"/>
      <c r="H125" s="223">
        <v>18.276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234</v>
      </c>
      <c r="AU125" s="229" t="s">
        <v>86</v>
      </c>
      <c r="AV125" s="13" t="s">
        <v>86</v>
      </c>
      <c r="AW125" s="13" t="s">
        <v>37</v>
      </c>
      <c r="AX125" s="13" t="s">
        <v>84</v>
      </c>
      <c r="AY125" s="229" t="s">
        <v>225</v>
      </c>
    </row>
    <row r="126" s="2" customFormat="1" ht="44.25" customHeight="1">
      <c r="A126" s="39"/>
      <c r="B126" s="40"/>
      <c r="C126" s="205" t="s">
        <v>120</v>
      </c>
      <c r="D126" s="205" t="s">
        <v>227</v>
      </c>
      <c r="E126" s="206" t="s">
        <v>274</v>
      </c>
      <c r="F126" s="207" t="s">
        <v>275</v>
      </c>
      <c r="G126" s="208" t="s">
        <v>248</v>
      </c>
      <c r="H126" s="209">
        <v>33.293999999999997</v>
      </c>
      <c r="I126" s="210"/>
      <c r="J126" s="211">
        <f>ROUND(I126*H126,2)</f>
        <v>0</v>
      </c>
      <c r="K126" s="207" t="s">
        <v>231</v>
      </c>
      <c r="L126" s="45"/>
      <c r="M126" s="212" t="s">
        <v>19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232</v>
      </c>
      <c r="AT126" s="216" t="s">
        <v>227</v>
      </c>
      <c r="AU126" s="216" t="s">
        <v>86</v>
      </c>
      <c r="AY126" s="18" t="s">
        <v>225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84</v>
      </c>
      <c r="BK126" s="217">
        <f>ROUND(I126*H126,2)</f>
        <v>0</v>
      </c>
      <c r="BL126" s="18" t="s">
        <v>232</v>
      </c>
      <c r="BM126" s="216" t="s">
        <v>847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848</v>
      </c>
      <c r="G127" s="219"/>
      <c r="H127" s="223">
        <v>51.57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849</v>
      </c>
      <c r="G128" s="219"/>
      <c r="H128" s="223">
        <v>-18.276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76</v>
      </c>
      <c r="AY128" s="229" t="s">
        <v>225</v>
      </c>
    </row>
    <row r="129" s="14" customFormat="1">
      <c r="A129" s="14"/>
      <c r="B129" s="230"/>
      <c r="C129" s="231"/>
      <c r="D129" s="220" t="s">
        <v>234</v>
      </c>
      <c r="E129" s="232" t="s">
        <v>775</v>
      </c>
      <c r="F129" s="233" t="s">
        <v>245</v>
      </c>
      <c r="G129" s="231"/>
      <c r="H129" s="234">
        <v>33.293999999999997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234</v>
      </c>
      <c r="AU129" s="240" t="s">
        <v>86</v>
      </c>
      <c r="AV129" s="14" t="s">
        <v>232</v>
      </c>
      <c r="AW129" s="14" t="s">
        <v>37</v>
      </c>
      <c r="AX129" s="14" t="s">
        <v>84</v>
      </c>
      <c r="AY129" s="240" t="s">
        <v>225</v>
      </c>
    </row>
    <row r="130" s="2" customFormat="1">
      <c r="A130" s="39"/>
      <c r="B130" s="40"/>
      <c r="C130" s="205" t="s">
        <v>123</v>
      </c>
      <c r="D130" s="205" t="s">
        <v>227</v>
      </c>
      <c r="E130" s="206" t="s">
        <v>850</v>
      </c>
      <c r="F130" s="207" t="s">
        <v>851</v>
      </c>
      <c r="G130" s="208" t="s">
        <v>230</v>
      </c>
      <c r="H130" s="209">
        <v>96.5</v>
      </c>
      <c r="I130" s="210"/>
      <c r="J130" s="211">
        <f>ROUND(I130*H130,2)</f>
        <v>0</v>
      </c>
      <c r="K130" s="207" t="s">
        <v>231</v>
      </c>
      <c r="L130" s="45"/>
      <c r="M130" s="212" t="s">
        <v>19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232</v>
      </c>
      <c r="AT130" s="216" t="s">
        <v>227</v>
      </c>
      <c r="AU130" s="216" t="s">
        <v>86</v>
      </c>
      <c r="AY130" s="18" t="s">
        <v>225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84</v>
      </c>
      <c r="BK130" s="217">
        <f>ROUND(I130*H130,2)</f>
        <v>0</v>
      </c>
      <c r="BL130" s="18" t="s">
        <v>232</v>
      </c>
      <c r="BM130" s="216" t="s">
        <v>852</v>
      </c>
    </row>
    <row r="131" s="13" customFormat="1">
      <c r="A131" s="13"/>
      <c r="B131" s="218"/>
      <c r="C131" s="219"/>
      <c r="D131" s="220" t="s">
        <v>234</v>
      </c>
      <c r="E131" s="221" t="s">
        <v>19</v>
      </c>
      <c r="F131" s="222" t="s">
        <v>1017</v>
      </c>
      <c r="G131" s="219"/>
      <c r="H131" s="223">
        <v>96.5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37</v>
      </c>
      <c r="AX131" s="13" t="s">
        <v>84</v>
      </c>
      <c r="AY131" s="229" t="s">
        <v>225</v>
      </c>
    </row>
    <row r="132" s="2" customFormat="1">
      <c r="A132" s="39"/>
      <c r="B132" s="40"/>
      <c r="C132" s="205" t="s">
        <v>8</v>
      </c>
      <c r="D132" s="205" t="s">
        <v>227</v>
      </c>
      <c r="E132" s="206" t="s">
        <v>853</v>
      </c>
      <c r="F132" s="207" t="s">
        <v>854</v>
      </c>
      <c r="G132" s="208" t="s">
        <v>230</v>
      </c>
      <c r="H132" s="209">
        <v>96.5</v>
      </c>
      <c r="I132" s="210"/>
      <c r="J132" s="211">
        <f>ROUND(I132*H132,2)</f>
        <v>0</v>
      </c>
      <c r="K132" s="207" t="s">
        <v>231</v>
      </c>
      <c r="L132" s="45"/>
      <c r="M132" s="212" t="s">
        <v>19</v>
      </c>
      <c r="N132" s="213" t="s">
        <v>47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232</v>
      </c>
      <c r="AT132" s="216" t="s">
        <v>227</v>
      </c>
      <c r="AU132" s="216" t="s">
        <v>86</v>
      </c>
      <c r="AY132" s="18" t="s">
        <v>225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84</v>
      </c>
      <c r="BK132" s="217">
        <f>ROUND(I132*H132,2)</f>
        <v>0</v>
      </c>
      <c r="BL132" s="18" t="s">
        <v>232</v>
      </c>
      <c r="BM132" s="216" t="s">
        <v>855</v>
      </c>
    </row>
    <row r="133" s="13" customFormat="1">
      <c r="A133" s="13"/>
      <c r="B133" s="218"/>
      <c r="C133" s="219"/>
      <c r="D133" s="220" t="s">
        <v>234</v>
      </c>
      <c r="E133" s="221" t="s">
        <v>19</v>
      </c>
      <c r="F133" s="222" t="s">
        <v>1017</v>
      </c>
      <c r="G133" s="219"/>
      <c r="H133" s="223">
        <v>96.5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37</v>
      </c>
      <c r="AX133" s="13" t="s">
        <v>84</v>
      </c>
      <c r="AY133" s="229" t="s">
        <v>225</v>
      </c>
    </row>
    <row r="134" s="2" customFormat="1" ht="16.5" customHeight="1">
      <c r="A134" s="39"/>
      <c r="B134" s="40"/>
      <c r="C134" s="241" t="s">
        <v>128</v>
      </c>
      <c r="D134" s="241" t="s">
        <v>410</v>
      </c>
      <c r="E134" s="242" t="s">
        <v>856</v>
      </c>
      <c r="F134" s="243" t="s">
        <v>857</v>
      </c>
      <c r="G134" s="244" t="s">
        <v>683</v>
      </c>
      <c r="H134" s="245">
        <v>1.9299999999999999</v>
      </c>
      <c r="I134" s="246"/>
      <c r="J134" s="247">
        <f>ROUND(I134*H134,2)</f>
        <v>0</v>
      </c>
      <c r="K134" s="243" t="s">
        <v>231</v>
      </c>
      <c r="L134" s="248"/>
      <c r="M134" s="249" t="s">
        <v>19</v>
      </c>
      <c r="N134" s="250" t="s">
        <v>47</v>
      </c>
      <c r="O134" s="85"/>
      <c r="P134" s="214">
        <f>O134*H134</f>
        <v>0</v>
      </c>
      <c r="Q134" s="214">
        <v>0.001</v>
      </c>
      <c r="R134" s="214">
        <f>Q134*H134</f>
        <v>0.0019300000000000001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365</v>
      </c>
      <c r="AT134" s="216" t="s">
        <v>410</v>
      </c>
      <c r="AU134" s="216" t="s">
        <v>86</v>
      </c>
      <c r="AY134" s="18" t="s">
        <v>225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84</v>
      </c>
      <c r="BK134" s="217">
        <f>ROUND(I134*H134,2)</f>
        <v>0</v>
      </c>
      <c r="BL134" s="18" t="s">
        <v>232</v>
      </c>
      <c r="BM134" s="216" t="s">
        <v>858</v>
      </c>
    </row>
    <row r="135" s="13" customFormat="1">
      <c r="A135" s="13"/>
      <c r="B135" s="218"/>
      <c r="C135" s="219"/>
      <c r="D135" s="220" t="s">
        <v>234</v>
      </c>
      <c r="E135" s="219"/>
      <c r="F135" s="222" t="s">
        <v>1126</v>
      </c>
      <c r="G135" s="219"/>
      <c r="H135" s="223">
        <v>1.9299999999999999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234</v>
      </c>
      <c r="AU135" s="229" t="s">
        <v>86</v>
      </c>
      <c r="AV135" s="13" t="s">
        <v>86</v>
      </c>
      <c r="AW135" s="13" t="s">
        <v>4</v>
      </c>
      <c r="AX135" s="13" t="s">
        <v>84</v>
      </c>
      <c r="AY135" s="229" t="s">
        <v>225</v>
      </c>
    </row>
    <row r="136" s="12" customFormat="1" ht="22.8" customHeight="1">
      <c r="A136" s="12"/>
      <c r="B136" s="189"/>
      <c r="C136" s="190"/>
      <c r="D136" s="191" t="s">
        <v>75</v>
      </c>
      <c r="E136" s="203" t="s">
        <v>86</v>
      </c>
      <c r="F136" s="203" t="s">
        <v>300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SUM(P137:P153)</f>
        <v>0</v>
      </c>
      <c r="Q136" s="197"/>
      <c r="R136" s="198">
        <f>SUM(R137:R153)</f>
        <v>51.010125139999992</v>
      </c>
      <c r="S136" s="197"/>
      <c r="T136" s="199">
        <f>SUM(T137:T153)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84</v>
      </c>
      <c r="AT136" s="201" t="s">
        <v>75</v>
      </c>
      <c r="AU136" s="201" t="s">
        <v>84</v>
      </c>
      <c r="AY136" s="200" t="s">
        <v>225</v>
      </c>
      <c r="BK136" s="202">
        <f>SUM(BK137:BK153)</f>
        <v>0</v>
      </c>
    </row>
    <row r="137" s="2" customFormat="1">
      <c r="A137" s="39"/>
      <c r="B137" s="40"/>
      <c r="C137" s="205" t="s">
        <v>131</v>
      </c>
      <c r="D137" s="205" t="s">
        <v>227</v>
      </c>
      <c r="E137" s="206" t="s">
        <v>860</v>
      </c>
      <c r="F137" s="207" t="s">
        <v>861</v>
      </c>
      <c r="G137" s="208" t="s">
        <v>248</v>
      </c>
      <c r="H137" s="209">
        <v>1.3200000000000001</v>
      </c>
      <c r="I137" s="210"/>
      <c r="J137" s="211">
        <f>ROUND(I137*H137,2)</f>
        <v>0</v>
      </c>
      <c r="K137" s="207" t="s">
        <v>231</v>
      </c>
      <c r="L137" s="45"/>
      <c r="M137" s="212" t="s">
        <v>19</v>
      </c>
      <c r="N137" s="213" t="s">
        <v>47</v>
      </c>
      <c r="O137" s="85"/>
      <c r="P137" s="214">
        <f>O137*H137</f>
        <v>0</v>
      </c>
      <c r="Q137" s="214">
        <v>2.2563399999999998</v>
      </c>
      <c r="R137" s="214">
        <f>Q137*H137</f>
        <v>2.9783687999999997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232</v>
      </c>
      <c r="AT137" s="216" t="s">
        <v>227</v>
      </c>
      <c r="AU137" s="216" t="s">
        <v>86</v>
      </c>
      <c r="AY137" s="18" t="s">
        <v>225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232</v>
      </c>
      <c r="BM137" s="216" t="s">
        <v>862</v>
      </c>
    </row>
    <row r="138" s="13" customFormat="1">
      <c r="A138" s="13"/>
      <c r="B138" s="218"/>
      <c r="C138" s="219"/>
      <c r="D138" s="220" t="s">
        <v>234</v>
      </c>
      <c r="E138" s="221" t="s">
        <v>769</v>
      </c>
      <c r="F138" s="222" t="s">
        <v>863</v>
      </c>
      <c r="G138" s="219"/>
      <c r="H138" s="223">
        <v>1.3200000000000001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234</v>
      </c>
      <c r="AU138" s="229" t="s">
        <v>86</v>
      </c>
      <c r="AV138" s="13" t="s">
        <v>86</v>
      </c>
      <c r="AW138" s="13" t="s">
        <v>37</v>
      </c>
      <c r="AX138" s="13" t="s">
        <v>84</v>
      </c>
      <c r="AY138" s="229" t="s">
        <v>225</v>
      </c>
    </row>
    <row r="139" s="2" customFormat="1" ht="33" customHeight="1">
      <c r="A139" s="39"/>
      <c r="B139" s="40"/>
      <c r="C139" s="205" t="s">
        <v>134</v>
      </c>
      <c r="D139" s="205" t="s">
        <v>227</v>
      </c>
      <c r="E139" s="206" t="s">
        <v>864</v>
      </c>
      <c r="F139" s="207" t="s">
        <v>865</v>
      </c>
      <c r="G139" s="208" t="s">
        <v>248</v>
      </c>
      <c r="H139" s="209">
        <v>18.84</v>
      </c>
      <c r="I139" s="210"/>
      <c r="J139" s="211">
        <f>ROUND(I139*H139,2)</f>
        <v>0</v>
      </c>
      <c r="K139" s="207" t="s">
        <v>231</v>
      </c>
      <c r="L139" s="45"/>
      <c r="M139" s="212" t="s">
        <v>19</v>
      </c>
      <c r="N139" s="213" t="s">
        <v>47</v>
      </c>
      <c r="O139" s="85"/>
      <c r="P139" s="214">
        <f>O139*H139</f>
        <v>0</v>
      </c>
      <c r="Q139" s="214">
        <v>2.45329</v>
      </c>
      <c r="R139" s="214">
        <f>Q139*H139</f>
        <v>46.219983599999999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232</v>
      </c>
      <c r="AT139" s="216" t="s">
        <v>227</v>
      </c>
      <c r="AU139" s="216" t="s">
        <v>86</v>
      </c>
      <c r="AY139" s="18" t="s">
        <v>225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84</v>
      </c>
      <c r="BK139" s="217">
        <f>ROUND(I139*H139,2)</f>
        <v>0</v>
      </c>
      <c r="BL139" s="18" t="s">
        <v>232</v>
      </c>
      <c r="BM139" s="216" t="s">
        <v>866</v>
      </c>
    </row>
    <row r="140" s="15" customFormat="1">
      <c r="A140" s="15"/>
      <c r="B140" s="255"/>
      <c r="C140" s="256"/>
      <c r="D140" s="220" t="s">
        <v>234</v>
      </c>
      <c r="E140" s="257" t="s">
        <v>19</v>
      </c>
      <c r="F140" s="258" t="s">
        <v>867</v>
      </c>
      <c r="G140" s="256"/>
      <c r="H140" s="257" t="s">
        <v>19</v>
      </c>
      <c r="I140" s="259"/>
      <c r="J140" s="256"/>
      <c r="K140" s="256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234</v>
      </c>
      <c r="AU140" s="264" t="s">
        <v>86</v>
      </c>
      <c r="AV140" s="15" t="s">
        <v>84</v>
      </c>
      <c r="AW140" s="15" t="s">
        <v>37</v>
      </c>
      <c r="AX140" s="15" t="s">
        <v>76</v>
      </c>
      <c r="AY140" s="264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868</v>
      </c>
      <c r="G141" s="219"/>
      <c r="H141" s="223">
        <v>15.84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3" customFormat="1">
      <c r="A142" s="13"/>
      <c r="B142" s="218"/>
      <c r="C142" s="219"/>
      <c r="D142" s="220" t="s">
        <v>234</v>
      </c>
      <c r="E142" s="221" t="s">
        <v>19</v>
      </c>
      <c r="F142" s="222" t="s">
        <v>869</v>
      </c>
      <c r="G142" s="219"/>
      <c r="H142" s="223">
        <v>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234</v>
      </c>
      <c r="AU142" s="229" t="s">
        <v>86</v>
      </c>
      <c r="AV142" s="13" t="s">
        <v>86</v>
      </c>
      <c r="AW142" s="13" t="s">
        <v>37</v>
      </c>
      <c r="AX142" s="13" t="s">
        <v>76</v>
      </c>
      <c r="AY142" s="229" t="s">
        <v>225</v>
      </c>
    </row>
    <row r="143" s="14" customFormat="1">
      <c r="A143" s="14"/>
      <c r="B143" s="230"/>
      <c r="C143" s="231"/>
      <c r="D143" s="220" t="s">
        <v>234</v>
      </c>
      <c r="E143" s="232" t="s">
        <v>772</v>
      </c>
      <c r="F143" s="233" t="s">
        <v>245</v>
      </c>
      <c r="G143" s="231"/>
      <c r="H143" s="234">
        <v>18.84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234</v>
      </c>
      <c r="AU143" s="240" t="s">
        <v>86</v>
      </c>
      <c r="AV143" s="14" t="s">
        <v>232</v>
      </c>
      <c r="AW143" s="14" t="s">
        <v>37</v>
      </c>
      <c r="AX143" s="14" t="s">
        <v>84</v>
      </c>
      <c r="AY143" s="240" t="s">
        <v>225</v>
      </c>
    </row>
    <row r="144" s="2" customFormat="1" ht="16.5" customHeight="1">
      <c r="A144" s="39"/>
      <c r="B144" s="40"/>
      <c r="C144" s="205" t="s">
        <v>137</v>
      </c>
      <c r="D144" s="205" t="s">
        <v>227</v>
      </c>
      <c r="E144" s="206" t="s">
        <v>328</v>
      </c>
      <c r="F144" s="207" t="s">
        <v>329</v>
      </c>
      <c r="G144" s="208" t="s">
        <v>230</v>
      </c>
      <c r="H144" s="209">
        <v>42.060000000000002</v>
      </c>
      <c r="I144" s="210"/>
      <c r="J144" s="211">
        <f>ROUND(I144*H144,2)</f>
        <v>0</v>
      </c>
      <c r="K144" s="207" t="s">
        <v>231</v>
      </c>
      <c r="L144" s="45"/>
      <c r="M144" s="212" t="s">
        <v>19</v>
      </c>
      <c r="N144" s="213" t="s">
        <v>47</v>
      </c>
      <c r="O144" s="85"/>
      <c r="P144" s="214">
        <f>O144*H144</f>
        <v>0</v>
      </c>
      <c r="Q144" s="214">
        <v>0.00264</v>
      </c>
      <c r="R144" s="214">
        <f>Q144*H144</f>
        <v>0.11103840000000001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232</v>
      </c>
      <c r="AT144" s="216" t="s">
        <v>227</v>
      </c>
      <c r="AU144" s="216" t="s">
        <v>86</v>
      </c>
      <c r="AY144" s="18" t="s">
        <v>225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84</v>
      </c>
      <c r="BK144" s="217">
        <f>ROUND(I144*H144,2)</f>
        <v>0</v>
      </c>
      <c r="BL144" s="18" t="s">
        <v>232</v>
      </c>
      <c r="BM144" s="216" t="s">
        <v>870</v>
      </c>
    </row>
    <row r="145" s="15" customFormat="1">
      <c r="A145" s="15"/>
      <c r="B145" s="255"/>
      <c r="C145" s="256"/>
      <c r="D145" s="220" t="s">
        <v>234</v>
      </c>
      <c r="E145" s="257" t="s">
        <v>19</v>
      </c>
      <c r="F145" s="258" t="s">
        <v>867</v>
      </c>
      <c r="G145" s="256"/>
      <c r="H145" s="257" t="s">
        <v>19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234</v>
      </c>
      <c r="AU145" s="264" t="s">
        <v>86</v>
      </c>
      <c r="AV145" s="15" t="s">
        <v>84</v>
      </c>
      <c r="AW145" s="15" t="s">
        <v>37</v>
      </c>
      <c r="AX145" s="15" t="s">
        <v>76</v>
      </c>
      <c r="AY145" s="264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871</v>
      </c>
      <c r="G146" s="219"/>
      <c r="H146" s="223">
        <v>32.159999999999997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3" customFormat="1">
      <c r="A147" s="13"/>
      <c r="B147" s="218"/>
      <c r="C147" s="219"/>
      <c r="D147" s="220" t="s">
        <v>234</v>
      </c>
      <c r="E147" s="221" t="s">
        <v>19</v>
      </c>
      <c r="F147" s="222" t="s">
        <v>872</v>
      </c>
      <c r="G147" s="219"/>
      <c r="H147" s="223">
        <v>9.9000000000000004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234</v>
      </c>
      <c r="AU147" s="229" t="s">
        <v>86</v>
      </c>
      <c r="AV147" s="13" t="s">
        <v>86</v>
      </c>
      <c r="AW147" s="13" t="s">
        <v>37</v>
      </c>
      <c r="AX147" s="13" t="s">
        <v>76</v>
      </c>
      <c r="AY147" s="229" t="s">
        <v>225</v>
      </c>
    </row>
    <row r="148" s="14" customFormat="1">
      <c r="A148" s="14"/>
      <c r="B148" s="230"/>
      <c r="C148" s="231"/>
      <c r="D148" s="220" t="s">
        <v>234</v>
      </c>
      <c r="E148" s="232" t="s">
        <v>19</v>
      </c>
      <c r="F148" s="233" t="s">
        <v>245</v>
      </c>
      <c r="G148" s="231"/>
      <c r="H148" s="234">
        <v>42.060000000000002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234</v>
      </c>
      <c r="AU148" s="240" t="s">
        <v>86</v>
      </c>
      <c r="AV148" s="14" t="s">
        <v>232</v>
      </c>
      <c r="AW148" s="14" t="s">
        <v>37</v>
      </c>
      <c r="AX148" s="14" t="s">
        <v>84</v>
      </c>
      <c r="AY148" s="240" t="s">
        <v>225</v>
      </c>
    </row>
    <row r="149" s="2" customFormat="1" ht="16.5" customHeight="1">
      <c r="A149" s="39"/>
      <c r="B149" s="40"/>
      <c r="C149" s="205" t="s">
        <v>140</v>
      </c>
      <c r="D149" s="205" t="s">
        <v>227</v>
      </c>
      <c r="E149" s="206" t="s">
        <v>355</v>
      </c>
      <c r="F149" s="207" t="s">
        <v>356</v>
      </c>
      <c r="G149" s="208" t="s">
        <v>230</v>
      </c>
      <c r="H149" s="209">
        <v>42.060000000000002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873</v>
      </c>
    </row>
    <row r="150" s="2" customFormat="1" ht="21.75" customHeight="1">
      <c r="A150" s="39"/>
      <c r="B150" s="40"/>
      <c r="C150" s="205" t="s">
        <v>7</v>
      </c>
      <c r="D150" s="205" t="s">
        <v>227</v>
      </c>
      <c r="E150" s="206" t="s">
        <v>874</v>
      </c>
      <c r="F150" s="207" t="s">
        <v>875</v>
      </c>
      <c r="G150" s="208" t="s">
        <v>361</v>
      </c>
      <c r="H150" s="209">
        <v>0.84799999999999998</v>
      </c>
      <c r="I150" s="210"/>
      <c r="J150" s="211">
        <f>ROUND(I150*H150,2)</f>
        <v>0</v>
      </c>
      <c r="K150" s="207" t="s">
        <v>231</v>
      </c>
      <c r="L150" s="45"/>
      <c r="M150" s="212" t="s">
        <v>19</v>
      </c>
      <c r="N150" s="213" t="s">
        <v>47</v>
      </c>
      <c r="O150" s="85"/>
      <c r="P150" s="214">
        <f>O150*H150</f>
        <v>0</v>
      </c>
      <c r="Q150" s="214">
        <v>1.0606199999999999</v>
      </c>
      <c r="R150" s="214">
        <f>Q150*H150</f>
        <v>0.89940575999999983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232</v>
      </c>
      <c r="AT150" s="216" t="s">
        <v>227</v>
      </c>
      <c r="AU150" s="216" t="s">
        <v>86</v>
      </c>
      <c r="AY150" s="18" t="s">
        <v>225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232</v>
      </c>
      <c r="BM150" s="216" t="s">
        <v>876</v>
      </c>
    </row>
    <row r="151" s="13" customFormat="1">
      <c r="A151" s="13"/>
      <c r="B151" s="218"/>
      <c r="C151" s="219"/>
      <c r="D151" s="220" t="s">
        <v>234</v>
      </c>
      <c r="E151" s="221" t="s">
        <v>19</v>
      </c>
      <c r="F151" s="222" t="s">
        <v>877</v>
      </c>
      <c r="G151" s="219"/>
      <c r="H151" s="223">
        <v>0.84799999999999998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234</v>
      </c>
      <c r="AU151" s="229" t="s">
        <v>86</v>
      </c>
      <c r="AV151" s="13" t="s">
        <v>86</v>
      </c>
      <c r="AW151" s="13" t="s">
        <v>37</v>
      </c>
      <c r="AX151" s="13" t="s">
        <v>84</v>
      </c>
      <c r="AY151" s="229" t="s">
        <v>225</v>
      </c>
    </row>
    <row r="152" s="2" customFormat="1">
      <c r="A152" s="39"/>
      <c r="B152" s="40"/>
      <c r="C152" s="205" t="s">
        <v>145</v>
      </c>
      <c r="D152" s="205" t="s">
        <v>227</v>
      </c>
      <c r="E152" s="206" t="s">
        <v>359</v>
      </c>
      <c r="F152" s="207" t="s">
        <v>360</v>
      </c>
      <c r="G152" s="208" t="s">
        <v>361</v>
      </c>
      <c r="H152" s="209">
        <v>0.754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1.06277</v>
      </c>
      <c r="R152" s="214">
        <f>Q152*H152</f>
        <v>0.80132857999999996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878</v>
      </c>
    </row>
    <row r="153" s="13" customFormat="1">
      <c r="A153" s="13"/>
      <c r="B153" s="218"/>
      <c r="C153" s="219"/>
      <c r="D153" s="220" t="s">
        <v>234</v>
      </c>
      <c r="E153" s="221" t="s">
        <v>19</v>
      </c>
      <c r="F153" s="222" t="s">
        <v>879</v>
      </c>
      <c r="G153" s="219"/>
      <c r="H153" s="223">
        <v>0.754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234</v>
      </c>
      <c r="AU153" s="229" t="s">
        <v>86</v>
      </c>
      <c r="AV153" s="13" t="s">
        <v>86</v>
      </c>
      <c r="AW153" s="13" t="s">
        <v>37</v>
      </c>
      <c r="AX153" s="13" t="s">
        <v>84</v>
      </c>
      <c r="AY153" s="229" t="s">
        <v>225</v>
      </c>
    </row>
    <row r="154" s="12" customFormat="1" ht="22.8" customHeight="1">
      <c r="A154" s="12"/>
      <c r="B154" s="189"/>
      <c r="C154" s="190"/>
      <c r="D154" s="191" t="s">
        <v>75</v>
      </c>
      <c r="E154" s="203" t="s">
        <v>327</v>
      </c>
      <c r="F154" s="203" t="s">
        <v>364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SUM(P155:P170)</f>
        <v>0</v>
      </c>
      <c r="Q154" s="197"/>
      <c r="R154" s="198">
        <f>SUM(R155:R170)</f>
        <v>0</v>
      </c>
      <c r="S154" s="197"/>
      <c r="T154" s="199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84</v>
      </c>
      <c r="AT154" s="201" t="s">
        <v>75</v>
      </c>
      <c r="AU154" s="201" t="s">
        <v>84</v>
      </c>
      <c r="AY154" s="200" t="s">
        <v>225</v>
      </c>
      <c r="BK154" s="202">
        <f>SUM(BK155:BK170)</f>
        <v>0</v>
      </c>
    </row>
    <row r="155" s="2" customFormat="1">
      <c r="A155" s="39"/>
      <c r="B155" s="40"/>
      <c r="C155" s="205" t="s">
        <v>148</v>
      </c>
      <c r="D155" s="205" t="s">
        <v>227</v>
      </c>
      <c r="E155" s="206" t="s">
        <v>880</v>
      </c>
      <c r="F155" s="207" t="s">
        <v>881</v>
      </c>
      <c r="G155" s="208" t="s">
        <v>230</v>
      </c>
      <c r="H155" s="209">
        <v>19.300000000000001</v>
      </c>
      <c r="I155" s="210"/>
      <c r="J155" s="211">
        <f>ROUND(I155*H155,2)</f>
        <v>0</v>
      </c>
      <c r="K155" s="207" t="s">
        <v>231</v>
      </c>
      <c r="L155" s="45"/>
      <c r="M155" s="212" t="s">
        <v>19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232</v>
      </c>
      <c r="AT155" s="216" t="s">
        <v>227</v>
      </c>
      <c r="AU155" s="216" t="s">
        <v>86</v>
      </c>
      <c r="AY155" s="18" t="s">
        <v>225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232</v>
      </c>
      <c r="BM155" s="216" t="s">
        <v>882</v>
      </c>
    </row>
    <row r="156" s="13" customFormat="1">
      <c r="A156" s="13"/>
      <c r="B156" s="218"/>
      <c r="C156" s="219"/>
      <c r="D156" s="220" t="s">
        <v>234</v>
      </c>
      <c r="E156" s="221" t="s">
        <v>19</v>
      </c>
      <c r="F156" s="222" t="s">
        <v>804</v>
      </c>
      <c r="G156" s="219"/>
      <c r="H156" s="223">
        <v>19.300000000000001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37</v>
      </c>
      <c r="AX156" s="13" t="s">
        <v>84</v>
      </c>
      <c r="AY156" s="229" t="s">
        <v>225</v>
      </c>
    </row>
    <row r="157" s="2" customFormat="1">
      <c r="A157" s="39"/>
      <c r="B157" s="40"/>
      <c r="C157" s="205" t="s">
        <v>151</v>
      </c>
      <c r="D157" s="205" t="s">
        <v>227</v>
      </c>
      <c r="E157" s="206" t="s">
        <v>883</v>
      </c>
      <c r="F157" s="207" t="s">
        <v>884</v>
      </c>
      <c r="G157" s="208" t="s">
        <v>230</v>
      </c>
      <c r="H157" s="209">
        <v>19.300000000000001</v>
      </c>
      <c r="I157" s="210"/>
      <c r="J157" s="211">
        <f>ROUND(I157*H157,2)</f>
        <v>0</v>
      </c>
      <c r="K157" s="207" t="s">
        <v>231</v>
      </c>
      <c r="L157" s="45"/>
      <c r="M157" s="212" t="s">
        <v>19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232</v>
      </c>
      <c r="AT157" s="216" t="s">
        <v>227</v>
      </c>
      <c r="AU157" s="216" t="s">
        <v>86</v>
      </c>
      <c r="AY157" s="18" t="s">
        <v>225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84</v>
      </c>
      <c r="BK157" s="217">
        <f>ROUND(I157*H157,2)</f>
        <v>0</v>
      </c>
      <c r="BL157" s="18" t="s">
        <v>232</v>
      </c>
      <c r="BM157" s="216" t="s">
        <v>885</v>
      </c>
    </row>
    <row r="158" s="13" customFormat="1">
      <c r="A158" s="13"/>
      <c r="B158" s="218"/>
      <c r="C158" s="219"/>
      <c r="D158" s="220" t="s">
        <v>234</v>
      </c>
      <c r="E158" s="221" t="s">
        <v>19</v>
      </c>
      <c r="F158" s="222" t="s">
        <v>804</v>
      </c>
      <c r="G158" s="219"/>
      <c r="H158" s="223">
        <v>19.300000000000001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234</v>
      </c>
      <c r="AU158" s="229" t="s">
        <v>86</v>
      </c>
      <c r="AV158" s="13" t="s">
        <v>86</v>
      </c>
      <c r="AW158" s="13" t="s">
        <v>37</v>
      </c>
      <c r="AX158" s="13" t="s">
        <v>84</v>
      </c>
      <c r="AY158" s="229" t="s">
        <v>225</v>
      </c>
    </row>
    <row r="159" s="2" customFormat="1">
      <c r="A159" s="39"/>
      <c r="B159" s="40"/>
      <c r="C159" s="205" t="s">
        <v>154</v>
      </c>
      <c r="D159" s="205" t="s">
        <v>227</v>
      </c>
      <c r="E159" s="206" t="s">
        <v>886</v>
      </c>
      <c r="F159" s="207" t="s">
        <v>887</v>
      </c>
      <c r="G159" s="208" t="s">
        <v>230</v>
      </c>
      <c r="H159" s="209">
        <v>19.300000000000001</v>
      </c>
      <c r="I159" s="210"/>
      <c r="J159" s="211">
        <f>ROUND(I159*H159,2)</f>
        <v>0</v>
      </c>
      <c r="K159" s="207" t="s">
        <v>231</v>
      </c>
      <c r="L159" s="45"/>
      <c r="M159" s="212" t="s">
        <v>19</v>
      </c>
      <c r="N159" s="213" t="s">
        <v>47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232</v>
      </c>
      <c r="AT159" s="216" t="s">
        <v>227</v>
      </c>
      <c r="AU159" s="216" t="s">
        <v>86</v>
      </c>
      <c r="AY159" s="18" t="s">
        <v>225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84</v>
      </c>
      <c r="BK159" s="217">
        <f>ROUND(I159*H159,2)</f>
        <v>0</v>
      </c>
      <c r="BL159" s="18" t="s">
        <v>232</v>
      </c>
      <c r="BM159" s="216" t="s">
        <v>888</v>
      </c>
    </row>
    <row r="160" s="13" customFormat="1">
      <c r="A160" s="13"/>
      <c r="B160" s="218"/>
      <c r="C160" s="219"/>
      <c r="D160" s="220" t="s">
        <v>234</v>
      </c>
      <c r="E160" s="221" t="s">
        <v>19</v>
      </c>
      <c r="F160" s="222" t="s">
        <v>804</v>
      </c>
      <c r="G160" s="219"/>
      <c r="H160" s="223">
        <v>19.300000000000001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234</v>
      </c>
      <c r="AU160" s="229" t="s">
        <v>86</v>
      </c>
      <c r="AV160" s="13" t="s">
        <v>86</v>
      </c>
      <c r="AW160" s="13" t="s">
        <v>37</v>
      </c>
      <c r="AX160" s="13" t="s">
        <v>84</v>
      </c>
      <c r="AY160" s="229" t="s">
        <v>225</v>
      </c>
    </row>
    <row r="161" s="2" customFormat="1">
      <c r="A161" s="39"/>
      <c r="B161" s="40"/>
      <c r="C161" s="205" t="s">
        <v>157</v>
      </c>
      <c r="D161" s="205" t="s">
        <v>227</v>
      </c>
      <c r="E161" s="206" t="s">
        <v>889</v>
      </c>
      <c r="F161" s="207" t="s">
        <v>890</v>
      </c>
      <c r="G161" s="208" t="s">
        <v>230</v>
      </c>
      <c r="H161" s="209">
        <v>19.300000000000001</v>
      </c>
      <c r="I161" s="210"/>
      <c r="J161" s="211">
        <f>ROUND(I161*H161,2)</f>
        <v>0</v>
      </c>
      <c r="K161" s="207" t="s">
        <v>231</v>
      </c>
      <c r="L161" s="45"/>
      <c r="M161" s="212" t="s">
        <v>19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232</v>
      </c>
      <c r="AT161" s="216" t="s">
        <v>227</v>
      </c>
      <c r="AU161" s="216" t="s">
        <v>86</v>
      </c>
      <c r="AY161" s="18" t="s">
        <v>225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84</v>
      </c>
      <c r="BK161" s="217">
        <f>ROUND(I161*H161,2)</f>
        <v>0</v>
      </c>
      <c r="BL161" s="18" t="s">
        <v>232</v>
      </c>
      <c r="BM161" s="216" t="s">
        <v>891</v>
      </c>
    </row>
    <row r="162" s="13" customFormat="1">
      <c r="A162" s="13"/>
      <c r="B162" s="218"/>
      <c r="C162" s="219"/>
      <c r="D162" s="220" t="s">
        <v>234</v>
      </c>
      <c r="E162" s="221" t="s">
        <v>19</v>
      </c>
      <c r="F162" s="222" t="s">
        <v>804</v>
      </c>
      <c r="G162" s="219"/>
      <c r="H162" s="223">
        <v>19.300000000000001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234</v>
      </c>
      <c r="AU162" s="229" t="s">
        <v>86</v>
      </c>
      <c r="AV162" s="13" t="s">
        <v>86</v>
      </c>
      <c r="AW162" s="13" t="s">
        <v>37</v>
      </c>
      <c r="AX162" s="13" t="s">
        <v>84</v>
      </c>
      <c r="AY162" s="229" t="s">
        <v>225</v>
      </c>
    </row>
    <row r="163" s="2" customFormat="1">
      <c r="A163" s="39"/>
      <c r="B163" s="40"/>
      <c r="C163" s="205" t="s">
        <v>160</v>
      </c>
      <c r="D163" s="205" t="s">
        <v>227</v>
      </c>
      <c r="E163" s="206" t="s">
        <v>892</v>
      </c>
      <c r="F163" s="207" t="s">
        <v>893</v>
      </c>
      <c r="G163" s="208" t="s">
        <v>230</v>
      </c>
      <c r="H163" s="209">
        <v>103.2</v>
      </c>
      <c r="I163" s="210"/>
      <c r="J163" s="211">
        <f>ROUND(I163*H163,2)</f>
        <v>0</v>
      </c>
      <c r="K163" s="207" t="s">
        <v>231</v>
      </c>
      <c r="L163" s="45"/>
      <c r="M163" s="212" t="s">
        <v>19</v>
      </c>
      <c r="N163" s="213" t="s">
        <v>47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232</v>
      </c>
      <c r="AT163" s="216" t="s">
        <v>227</v>
      </c>
      <c r="AU163" s="216" t="s">
        <v>86</v>
      </c>
      <c r="AY163" s="18" t="s">
        <v>225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84</v>
      </c>
      <c r="BK163" s="217">
        <f>ROUND(I163*H163,2)</f>
        <v>0</v>
      </c>
      <c r="BL163" s="18" t="s">
        <v>232</v>
      </c>
      <c r="BM163" s="216" t="s">
        <v>894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804</v>
      </c>
      <c r="G164" s="219"/>
      <c r="H164" s="223">
        <v>19.300000000000001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3" customFormat="1">
      <c r="A165" s="13"/>
      <c r="B165" s="218"/>
      <c r="C165" s="219"/>
      <c r="D165" s="220" t="s">
        <v>234</v>
      </c>
      <c r="E165" s="221" t="s">
        <v>19</v>
      </c>
      <c r="F165" s="222" t="s">
        <v>820</v>
      </c>
      <c r="G165" s="219"/>
      <c r="H165" s="223">
        <v>83.900000000000006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234</v>
      </c>
      <c r="AU165" s="229" t="s">
        <v>86</v>
      </c>
      <c r="AV165" s="13" t="s">
        <v>86</v>
      </c>
      <c r="AW165" s="13" t="s">
        <v>37</v>
      </c>
      <c r="AX165" s="13" t="s">
        <v>76</v>
      </c>
      <c r="AY165" s="229" t="s">
        <v>225</v>
      </c>
    </row>
    <row r="166" s="14" customFormat="1">
      <c r="A166" s="14"/>
      <c r="B166" s="230"/>
      <c r="C166" s="231"/>
      <c r="D166" s="220" t="s">
        <v>234</v>
      </c>
      <c r="E166" s="232" t="s">
        <v>19</v>
      </c>
      <c r="F166" s="233" t="s">
        <v>245</v>
      </c>
      <c r="G166" s="231"/>
      <c r="H166" s="234">
        <v>103.2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234</v>
      </c>
      <c r="AU166" s="240" t="s">
        <v>86</v>
      </c>
      <c r="AV166" s="14" t="s">
        <v>232</v>
      </c>
      <c r="AW166" s="14" t="s">
        <v>37</v>
      </c>
      <c r="AX166" s="14" t="s">
        <v>84</v>
      </c>
      <c r="AY166" s="240" t="s">
        <v>225</v>
      </c>
    </row>
    <row r="167" s="2" customFormat="1" ht="44.25" customHeight="1">
      <c r="A167" s="39"/>
      <c r="B167" s="40"/>
      <c r="C167" s="205" t="s">
        <v>163</v>
      </c>
      <c r="D167" s="205" t="s">
        <v>227</v>
      </c>
      <c r="E167" s="206" t="s">
        <v>895</v>
      </c>
      <c r="F167" s="207" t="s">
        <v>896</v>
      </c>
      <c r="G167" s="208" t="s">
        <v>230</v>
      </c>
      <c r="H167" s="209">
        <v>83.900000000000006</v>
      </c>
      <c r="I167" s="210"/>
      <c r="J167" s="211">
        <f>ROUND(I167*H167,2)</f>
        <v>0</v>
      </c>
      <c r="K167" s="207" t="s">
        <v>231</v>
      </c>
      <c r="L167" s="45"/>
      <c r="M167" s="212" t="s">
        <v>19</v>
      </c>
      <c r="N167" s="213" t="s">
        <v>47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232</v>
      </c>
      <c r="AT167" s="216" t="s">
        <v>227</v>
      </c>
      <c r="AU167" s="216" t="s">
        <v>86</v>
      </c>
      <c r="AY167" s="18" t="s">
        <v>225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84</v>
      </c>
      <c r="BK167" s="217">
        <f>ROUND(I167*H167,2)</f>
        <v>0</v>
      </c>
      <c r="BL167" s="18" t="s">
        <v>232</v>
      </c>
      <c r="BM167" s="216" t="s">
        <v>897</v>
      </c>
    </row>
    <row r="168" s="13" customFormat="1">
      <c r="A168" s="13"/>
      <c r="B168" s="218"/>
      <c r="C168" s="219"/>
      <c r="D168" s="220" t="s">
        <v>234</v>
      </c>
      <c r="E168" s="221" t="s">
        <v>19</v>
      </c>
      <c r="F168" s="222" t="s">
        <v>820</v>
      </c>
      <c r="G168" s="219"/>
      <c r="H168" s="223">
        <v>83.900000000000006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37</v>
      </c>
      <c r="AX168" s="13" t="s">
        <v>84</v>
      </c>
      <c r="AY168" s="229" t="s">
        <v>225</v>
      </c>
    </row>
    <row r="169" s="2" customFormat="1" ht="44.25" customHeight="1">
      <c r="A169" s="39"/>
      <c r="B169" s="40"/>
      <c r="C169" s="205" t="s">
        <v>166</v>
      </c>
      <c r="D169" s="205" t="s">
        <v>227</v>
      </c>
      <c r="E169" s="206" t="s">
        <v>898</v>
      </c>
      <c r="F169" s="207" t="s">
        <v>899</v>
      </c>
      <c r="G169" s="208" t="s">
        <v>230</v>
      </c>
      <c r="H169" s="209">
        <v>19.300000000000001</v>
      </c>
      <c r="I169" s="210"/>
      <c r="J169" s="211">
        <f>ROUND(I169*H169,2)</f>
        <v>0</v>
      </c>
      <c r="K169" s="207" t="s">
        <v>231</v>
      </c>
      <c r="L169" s="45"/>
      <c r="M169" s="212" t="s">
        <v>19</v>
      </c>
      <c r="N169" s="213" t="s">
        <v>47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232</v>
      </c>
      <c r="AT169" s="216" t="s">
        <v>227</v>
      </c>
      <c r="AU169" s="216" t="s">
        <v>86</v>
      </c>
      <c r="AY169" s="18" t="s">
        <v>225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84</v>
      </c>
      <c r="BK169" s="217">
        <f>ROUND(I169*H169,2)</f>
        <v>0</v>
      </c>
      <c r="BL169" s="18" t="s">
        <v>232</v>
      </c>
      <c r="BM169" s="216" t="s">
        <v>900</v>
      </c>
    </row>
    <row r="170" s="13" customFormat="1">
      <c r="A170" s="13"/>
      <c r="B170" s="218"/>
      <c r="C170" s="219"/>
      <c r="D170" s="220" t="s">
        <v>234</v>
      </c>
      <c r="E170" s="221" t="s">
        <v>19</v>
      </c>
      <c r="F170" s="222" t="s">
        <v>804</v>
      </c>
      <c r="G170" s="219"/>
      <c r="H170" s="223">
        <v>19.300000000000001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234</v>
      </c>
      <c r="AU170" s="229" t="s">
        <v>86</v>
      </c>
      <c r="AV170" s="13" t="s">
        <v>86</v>
      </c>
      <c r="AW170" s="13" t="s">
        <v>37</v>
      </c>
      <c r="AX170" s="13" t="s">
        <v>84</v>
      </c>
      <c r="AY170" s="229" t="s">
        <v>225</v>
      </c>
    </row>
    <row r="171" s="12" customFormat="1" ht="22.8" customHeight="1">
      <c r="A171" s="12"/>
      <c r="B171" s="189"/>
      <c r="C171" s="190"/>
      <c r="D171" s="191" t="s">
        <v>75</v>
      </c>
      <c r="E171" s="203" t="s">
        <v>369</v>
      </c>
      <c r="F171" s="203" t="s">
        <v>377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SUM(P172:P214)</f>
        <v>0</v>
      </c>
      <c r="Q171" s="197"/>
      <c r="R171" s="198">
        <f>SUM(R172:R214)</f>
        <v>27.744235000000003</v>
      </c>
      <c r="S171" s="197"/>
      <c r="T171" s="199">
        <f>SUM(T172:T214)</f>
        <v>18.329999999999998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84</v>
      </c>
      <c r="AT171" s="201" t="s">
        <v>75</v>
      </c>
      <c r="AU171" s="201" t="s">
        <v>84</v>
      </c>
      <c r="AY171" s="200" t="s">
        <v>225</v>
      </c>
      <c r="BK171" s="202">
        <f>SUM(BK172:BK214)</f>
        <v>0</v>
      </c>
    </row>
    <row r="172" s="2" customFormat="1" ht="44.25" customHeight="1">
      <c r="A172" s="39"/>
      <c r="B172" s="40"/>
      <c r="C172" s="205" t="s">
        <v>169</v>
      </c>
      <c r="D172" s="205" t="s">
        <v>227</v>
      </c>
      <c r="E172" s="206" t="s">
        <v>1127</v>
      </c>
      <c r="F172" s="207" t="s">
        <v>1128</v>
      </c>
      <c r="G172" s="208" t="s">
        <v>380</v>
      </c>
      <c r="H172" s="209">
        <v>1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47</v>
      </c>
      <c r="O172" s="85"/>
      <c r="P172" s="214">
        <f>O172*H172</f>
        <v>0</v>
      </c>
      <c r="Q172" s="214">
        <v>7</v>
      </c>
      <c r="R172" s="214">
        <f>Q172*H172</f>
        <v>7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232</v>
      </c>
      <c r="AT172" s="216" t="s">
        <v>227</v>
      </c>
      <c r="AU172" s="216" t="s">
        <v>86</v>
      </c>
      <c r="AY172" s="18" t="s">
        <v>225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84</v>
      </c>
      <c r="BK172" s="217">
        <f>ROUND(I172*H172,2)</f>
        <v>0</v>
      </c>
      <c r="BL172" s="18" t="s">
        <v>232</v>
      </c>
      <c r="BM172" s="216" t="s">
        <v>903</v>
      </c>
    </row>
    <row r="173" s="2" customFormat="1">
      <c r="A173" s="39"/>
      <c r="B173" s="40"/>
      <c r="C173" s="41"/>
      <c r="D173" s="220" t="s">
        <v>414</v>
      </c>
      <c r="E173" s="41"/>
      <c r="F173" s="251" t="s">
        <v>904</v>
      </c>
      <c r="G173" s="41"/>
      <c r="H173" s="41"/>
      <c r="I173" s="252"/>
      <c r="J173" s="41"/>
      <c r="K173" s="41"/>
      <c r="L173" s="45"/>
      <c r="M173" s="253"/>
      <c r="N173" s="25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414</v>
      </c>
      <c r="AU173" s="18" t="s">
        <v>86</v>
      </c>
    </row>
    <row r="174" s="2" customFormat="1">
      <c r="A174" s="39"/>
      <c r="B174" s="40"/>
      <c r="C174" s="205" t="s">
        <v>172</v>
      </c>
      <c r="D174" s="205" t="s">
        <v>227</v>
      </c>
      <c r="E174" s="206" t="s">
        <v>1063</v>
      </c>
      <c r="F174" s="207" t="s">
        <v>1064</v>
      </c>
      <c r="G174" s="208" t="s">
        <v>380</v>
      </c>
      <c r="H174" s="209">
        <v>1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47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3.75</v>
      </c>
      <c r="T174" s="215">
        <f>S174*H174</f>
        <v>3.75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232</v>
      </c>
      <c r="AT174" s="216" t="s">
        <v>227</v>
      </c>
      <c r="AU174" s="216" t="s">
        <v>86</v>
      </c>
      <c r="AY174" s="18" t="s">
        <v>225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84</v>
      </c>
      <c r="BK174" s="217">
        <f>ROUND(I174*H174,2)</f>
        <v>0</v>
      </c>
      <c r="BL174" s="18" t="s">
        <v>232</v>
      </c>
      <c r="BM174" s="216" t="s">
        <v>907</v>
      </c>
    </row>
    <row r="175" s="2" customFormat="1">
      <c r="A175" s="39"/>
      <c r="B175" s="40"/>
      <c r="C175" s="41"/>
      <c r="D175" s="220" t="s">
        <v>414</v>
      </c>
      <c r="E175" s="41"/>
      <c r="F175" s="251" t="s">
        <v>904</v>
      </c>
      <c r="G175" s="41"/>
      <c r="H175" s="41"/>
      <c r="I175" s="252"/>
      <c r="J175" s="41"/>
      <c r="K175" s="41"/>
      <c r="L175" s="45"/>
      <c r="M175" s="253"/>
      <c r="N175" s="25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414</v>
      </c>
      <c r="AU175" s="18" t="s">
        <v>86</v>
      </c>
    </row>
    <row r="176" s="2" customFormat="1">
      <c r="A176" s="39"/>
      <c r="B176" s="40"/>
      <c r="C176" s="205" t="s">
        <v>175</v>
      </c>
      <c r="D176" s="205" t="s">
        <v>227</v>
      </c>
      <c r="E176" s="206" t="s">
        <v>908</v>
      </c>
      <c r="F176" s="207" t="s">
        <v>909</v>
      </c>
      <c r="G176" s="208" t="s">
        <v>559</v>
      </c>
      <c r="H176" s="209">
        <v>48</v>
      </c>
      <c r="I176" s="210"/>
      <c r="J176" s="211">
        <f>ROUND(I176*H176,2)</f>
        <v>0</v>
      </c>
      <c r="K176" s="207" t="s">
        <v>231</v>
      </c>
      <c r="L176" s="45"/>
      <c r="M176" s="212" t="s">
        <v>19</v>
      </c>
      <c r="N176" s="213" t="s">
        <v>47</v>
      </c>
      <c r="O176" s="85"/>
      <c r="P176" s="214">
        <f>O176*H176</f>
        <v>0</v>
      </c>
      <c r="Q176" s="214">
        <v>0.030599999999999999</v>
      </c>
      <c r="R176" s="214">
        <f>Q176*H176</f>
        <v>1.4687999999999999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232</v>
      </c>
      <c r="AT176" s="216" t="s">
        <v>227</v>
      </c>
      <c r="AU176" s="216" t="s">
        <v>86</v>
      </c>
      <c r="AY176" s="18" t="s">
        <v>225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84</v>
      </c>
      <c r="BK176" s="217">
        <f>ROUND(I176*H176,2)</f>
        <v>0</v>
      </c>
      <c r="BL176" s="18" t="s">
        <v>232</v>
      </c>
      <c r="BM176" s="216" t="s">
        <v>910</v>
      </c>
    </row>
    <row r="177" s="2" customFormat="1">
      <c r="A177" s="39"/>
      <c r="B177" s="40"/>
      <c r="C177" s="41"/>
      <c r="D177" s="220" t="s">
        <v>414</v>
      </c>
      <c r="E177" s="41"/>
      <c r="F177" s="251" t="s">
        <v>911</v>
      </c>
      <c r="G177" s="41"/>
      <c r="H177" s="41"/>
      <c r="I177" s="252"/>
      <c r="J177" s="41"/>
      <c r="K177" s="41"/>
      <c r="L177" s="45"/>
      <c r="M177" s="253"/>
      <c r="N177" s="25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414</v>
      </c>
      <c r="AU177" s="18" t="s">
        <v>86</v>
      </c>
    </row>
    <row r="178" s="13" customFormat="1">
      <c r="A178" s="13"/>
      <c r="B178" s="218"/>
      <c r="C178" s="219"/>
      <c r="D178" s="220" t="s">
        <v>234</v>
      </c>
      <c r="E178" s="221" t="s">
        <v>19</v>
      </c>
      <c r="F178" s="222" t="s">
        <v>912</v>
      </c>
      <c r="G178" s="219"/>
      <c r="H178" s="223">
        <v>48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234</v>
      </c>
      <c r="AU178" s="229" t="s">
        <v>86</v>
      </c>
      <c r="AV178" s="13" t="s">
        <v>86</v>
      </c>
      <c r="AW178" s="13" t="s">
        <v>37</v>
      </c>
      <c r="AX178" s="13" t="s">
        <v>84</v>
      </c>
      <c r="AY178" s="229" t="s">
        <v>225</v>
      </c>
    </row>
    <row r="179" s="2" customFormat="1">
      <c r="A179" s="39"/>
      <c r="B179" s="40"/>
      <c r="C179" s="205" t="s">
        <v>178</v>
      </c>
      <c r="D179" s="205" t="s">
        <v>227</v>
      </c>
      <c r="E179" s="206" t="s">
        <v>428</v>
      </c>
      <c r="F179" s="207" t="s">
        <v>429</v>
      </c>
      <c r="G179" s="208" t="s">
        <v>380</v>
      </c>
      <c r="H179" s="209">
        <v>1</v>
      </c>
      <c r="I179" s="210"/>
      <c r="J179" s="211">
        <f>ROUND(I179*H179,2)</f>
        <v>0</v>
      </c>
      <c r="K179" s="207" t="s">
        <v>231</v>
      </c>
      <c r="L179" s="45"/>
      <c r="M179" s="212" t="s">
        <v>19</v>
      </c>
      <c r="N179" s="213" t="s">
        <v>47</v>
      </c>
      <c r="O179" s="85"/>
      <c r="P179" s="214">
        <f>O179*H179</f>
        <v>0</v>
      </c>
      <c r="Q179" s="214">
        <v>1.0000000000000001E-05</v>
      </c>
      <c r="R179" s="214">
        <f>Q179*H179</f>
        <v>1.0000000000000001E-05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232</v>
      </c>
      <c r="AT179" s="216" t="s">
        <v>227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1129</v>
      </c>
    </row>
    <row r="180" s="2" customFormat="1">
      <c r="A180" s="39"/>
      <c r="B180" s="40"/>
      <c r="C180" s="241" t="s">
        <v>181</v>
      </c>
      <c r="D180" s="241" t="s">
        <v>410</v>
      </c>
      <c r="E180" s="242" t="s">
        <v>419</v>
      </c>
      <c r="F180" s="243" t="s">
        <v>420</v>
      </c>
      <c r="G180" s="244" t="s">
        <v>380</v>
      </c>
      <c r="H180" s="245">
        <v>1</v>
      </c>
      <c r="I180" s="246"/>
      <c r="J180" s="247">
        <f>ROUND(I180*H180,2)</f>
        <v>0</v>
      </c>
      <c r="K180" s="243" t="s">
        <v>231</v>
      </c>
      <c r="L180" s="248"/>
      <c r="M180" s="249" t="s">
        <v>19</v>
      </c>
      <c r="N180" s="250" t="s">
        <v>47</v>
      </c>
      <c r="O180" s="85"/>
      <c r="P180" s="214">
        <f>O180*H180</f>
        <v>0</v>
      </c>
      <c r="Q180" s="214">
        <v>0.0055999999999999999</v>
      </c>
      <c r="R180" s="214">
        <f>Q180*H180</f>
        <v>0.0055999999999999999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365</v>
      </c>
      <c r="AT180" s="216" t="s">
        <v>410</v>
      </c>
      <c r="AU180" s="216" t="s">
        <v>86</v>
      </c>
      <c r="AY180" s="18" t="s">
        <v>225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84</v>
      </c>
      <c r="BK180" s="217">
        <f>ROUND(I180*H180,2)</f>
        <v>0</v>
      </c>
      <c r="BL180" s="18" t="s">
        <v>232</v>
      </c>
      <c r="BM180" s="216" t="s">
        <v>1130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661</v>
      </c>
      <c r="F181" s="207" t="s">
        <v>662</v>
      </c>
      <c r="G181" s="208" t="s">
        <v>380</v>
      </c>
      <c r="H181" s="209">
        <v>2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3.75475</v>
      </c>
      <c r="R181" s="214">
        <f>Q181*H181</f>
        <v>7.5095000000000001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663</v>
      </c>
    </row>
    <row r="182" s="2" customFormat="1" ht="16.5" customHeight="1">
      <c r="A182" s="39"/>
      <c r="B182" s="40"/>
      <c r="C182" s="241" t="s">
        <v>187</v>
      </c>
      <c r="D182" s="241" t="s">
        <v>410</v>
      </c>
      <c r="E182" s="242" t="s">
        <v>471</v>
      </c>
      <c r="F182" s="243" t="s">
        <v>472</v>
      </c>
      <c r="G182" s="244" t="s">
        <v>230</v>
      </c>
      <c r="H182" s="245">
        <v>19.350000000000001</v>
      </c>
      <c r="I182" s="246"/>
      <c r="J182" s="247">
        <f>ROUND(I182*H182,2)</f>
        <v>0</v>
      </c>
      <c r="K182" s="243" t="s">
        <v>19</v>
      </c>
      <c r="L182" s="248"/>
      <c r="M182" s="249" t="s">
        <v>19</v>
      </c>
      <c r="N182" s="250" t="s">
        <v>47</v>
      </c>
      <c r="O182" s="85"/>
      <c r="P182" s="214">
        <f>O182*H182</f>
        <v>0</v>
      </c>
      <c r="Q182" s="214">
        <v>0.024500000000000001</v>
      </c>
      <c r="R182" s="214">
        <f>Q182*H182</f>
        <v>0.47407500000000008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365</v>
      </c>
      <c r="AT182" s="216" t="s">
        <v>410</v>
      </c>
      <c r="AU182" s="216" t="s">
        <v>86</v>
      </c>
      <c r="AY182" s="18" t="s">
        <v>225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84</v>
      </c>
      <c r="BK182" s="217">
        <f>ROUND(I182*H182,2)</f>
        <v>0</v>
      </c>
      <c r="BL182" s="18" t="s">
        <v>232</v>
      </c>
      <c r="BM182" s="216" t="s">
        <v>664</v>
      </c>
    </row>
    <row r="183" s="13" customFormat="1">
      <c r="A183" s="13"/>
      <c r="B183" s="218"/>
      <c r="C183" s="219"/>
      <c r="D183" s="220" t="s">
        <v>234</v>
      </c>
      <c r="E183" s="221" t="s">
        <v>654</v>
      </c>
      <c r="F183" s="222" t="s">
        <v>1131</v>
      </c>
      <c r="G183" s="219"/>
      <c r="H183" s="223">
        <v>19.350000000000001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234</v>
      </c>
      <c r="AU183" s="229" t="s">
        <v>86</v>
      </c>
      <c r="AV183" s="13" t="s">
        <v>86</v>
      </c>
      <c r="AW183" s="13" t="s">
        <v>37</v>
      </c>
      <c r="AX183" s="13" t="s">
        <v>84</v>
      </c>
      <c r="AY183" s="229" t="s">
        <v>225</v>
      </c>
    </row>
    <row r="184" s="2" customFormat="1">
      <c r="A184" s="39"/>
      <c r="B184" s="40"/>
      <c r="C184" s="205" t="s">
        <v>595</v>
      </c>
      <c r="D184" s="205" t="s">
        <v>227</v>
      </c>
      <c r="E184" s="206" t="s">
        <v>919</v>
      </c>
      <c r="F184" s="207" t="s">
        <v>920</v>
      </c>
      <c r="G184" s="208" t="s">
        <v>559</v>
      </c>
      <c r="H184" s="209">
        <v>38.600000000000001</v>
      </c>
      <c r="I184" s="210"/>
      <c r="J184" s="211">
        <f>ROUND(I184*H184,2)</f>
        <v>0</v>
      </c>
      <c r="K184" s="207" t="s">
        <v>231</v>
      </c>
      <c r="L184" s="45"/>
      <c r="M184" s="212" t="s">
        <v>19</v>
      </c>
      <c r="N184" s="213" t="s">
        <v>47</v>
      </c>
      <c r="O184" s="85"/>
      <c r="P184" s="214">
        <f>O184*H184</f>
        <v>0</v>
      </c>
      <c r="Q184" s="214">
        <v>0.00014999999999999999</v>
      </c>
      <c r="R184" s="214">
        <f>Q184*H184</f>
        <v>0.00579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232</v>
      </c>
      <c r="AT184" s="216" t="s">
        <v>227</v>
      </c>
      <c r="AU184" s="216" t="s">
        <v>86</v>
      </c>
      <c r="AY184" s="18" t="s">
        <v>225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84</v>
      </c>
      <c r="BK184" s="217">
        <f>ROUND(I184*H184,2)</f>
        <v>0</v>
      </c>
      <c r="BL184" s="18" t="s">
        <v>232</v>
      </c>
      <c r="BM184" s="216" t="s">
        <v>921</v>
      </c>
    </row>
    <row r="185" s="13" customFormat="1">
      <c r="A185" s="13"/>
      <c r="B185" s="218"/>
      <c r="C185" s="219"/>
      <c r="D185" s="220" t="s">
        <v>234</v>
      </c>
      <c r="E185" s="221" t="s">
        <v>19</v>
      </c>
      <c r="F185" s="222" t="s">
        <v>922</v>
      </c>
      <c r="G185" s="219"/>
      <c r="H185" s="223">
        <v>38.600000000000001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37</v>
      </c>
      <c r="AX185" s="13" t="s">
        <v>84</v>
      </c>
      <c r="AY185" s="229" t="s">
        <v>225</v>
      </c>
    </row>
    <row r="186" s="2" customFormat="1">
      <c r="A186" s="39"/>
      <c r="B186" s="40"/>
      <c r="C186" s="205" t="s">
        <v>607</v>
      </c>
      <c r="D186" s="205" t="s">
        <v>227</v>
      </c>
      <c r="E186" s="206" t="s">
        <v>923</v>
      </c>
      <c r="F186" s="207" t="s">
        <v>924</v>
      </c>
      <c r="G186" s="208" t="s">
        <v>559</v>
      </c>
      <c r="H186" s="209">
        <v>38.600000000000001</v>
      </c>
      <c r="I186" s="210"/>
      <c r="J186" s="211">
        <f>ROUND(I186*H186,2)</f>
        <v>0</v>
      </c>
      <c r="K186" s="207" t="s">
        <v>231</v>
      </c>
      <c r="L186" s="45"/>
      <c r="M186" s="212" t="s">
        <v>19</v>
      </c>
      <c r="N186" s="213" t="s">
        <v>47</v>
      </c>
      <c r="O186" s="85"/>
      <c r="P186" s="214">
        <f>O186*H186</f>
        <v>0</v>
      </c>
      <c r="Q186" s="214">
        <v>0.00020000000000000001</v>
      </c>
      <c r="R186" s="214">
        <f>Q186*H186</f>
        <v>0.0077200000000000003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232</v>
      </c>
      <c r="AT186" s="216" t="s">
        <v>227</v>
      </c>
      <c r="AU186" s="216" t="s">
        <v>86</v>
      </c>
      <c r="AY186" s="18" t="s">
        <v>225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84</v>
      </c>
      <c r="BK186" s="217">
        <f>ROUND(I186*H186,2)</f>
        <v>0</v>
      </c>
      <c r="BL186" s="18" t="s">
        <v>232</v>
      </c>
      <c r="BM186" s="216" t="s">
        <v>925</v>
      </c>
    </row>
    <row r="187" s="13" customFormat="1">
      <c r="A187" s="13"/>
      <c r="B187" s="218"/>
      <c r="C187" s="219"/>
      <c r="D187" s="220" t="s">
        <v>234</v>
      </c>
      <c r="E187" s="221" t="s">
        <v>19</v>
      </c>
      <c r="F187" s="222" t="s">
        <v>922</v>
      </c>
      <c r="G187" s="219"/>
      <c r="H187" s="223">
        <v>38.600000000000001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234</v>
      </c>
      <c r="AU187" s="229" t="s">
        <v>86</v>
      </c>
      <c r="AV187" s="13" t="s">
        <v>86</v>
      </c>
      <c r="AW187" s="13" t="s">
        <v>37</v>
      </c>
      <c r="AX187" s="13" t="s">
        <v>84</v>
      </c>
      <c r="AY187" s="229" t="s">
        <v>225</v>
      </c>
    </row>
    <row r="188" s="2" customFormat="1">
      <c r="A188" s="39"/>
      <c r="B188" s="40"/>
      <c r="C188" s="205" t="s">
        <v>624</v>
      </c>
      <c r="D188" s="205" t="s">
        <v>227</v>
      </c>
      <c r="E188" s="206" t="s">
        <v>926</v>
      </c>
      <c r="F188" s="207" t="s">
        <v>927</v>
      </c>
      <c r="G188" s="208" t="s">
        <v>559</v>
      </c>
      <c r="H188" s="209">
        <v>38.600000000000001</v>
      </c>
      <c r="I188" s="210"/>
      <c r="J188" s="211">
        <f>ROUND(I188*H188,2)</f>
        <v>0</v>
      </c>
      <c r="K188" s="207" t="s">
        <v>231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232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232</v>
      </c>
      <c r="BM188" s="216" t="s">
        <v>928</v>
      </c>
    </row>
    <row r="189" s="13" customFormat="1">
      <c r="A189" s="13"/>
      <c r="B189" s="218"/>
      <c r="C189" s="219"/>
      <c r="D189" s="220" t="s">
        <v>234</v>
      </c>
      <c r="E189" s="221" t="s">
        <v>19</v>
      </c>
      <c r="F189" s="222" t="s">
        <v>922</v>
      </c>
      <c r="G189" s="219"/>
      <c r="H189" s="223">
        <v>38.600000000000001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234</v>
      </c>
      <c r="AU189" s="229" t="s">
        <v>86</v>
      </c>
      <c r="AV189" s="13" t="s">
        <v>86</v>
      </c>
      <c r="AW189" s="13" t="s">
        <v>37</v>
      </c>
      <c r="AX189" s="13" t="s">
        <v>84</v>
      </c>
      <c r="AY189" s="229" t="s">
        <v>225</v>
      </c>
    </row>
    <row r="190" s="2" customFormat="1">
      <c r="A190" s="39"/>
      <c r="B190" s="40"/>
      <c r="C190" s="205" t="s">
        <v>630</v>
      </c>
      <c r="D190" s="205" t="s">
        <v>227</v>
      </c>
      <c r="E190" s="206" t="s">
        <v>929</v>
      </c>
      <c r="F190" s="207" t="s">
        <v>930</v>
      </c>
      <c r="G190" s="208" t="s">
        <v>559</v>
      </c>
      <c r="H190" s="209">
        <v>36.899999999999999</v>
      </c>
      <c r="I190" s="210"/>
      <c r="J190" s="211">
        <f>ROUND(I190*H190,2)</f>
        <v>0</v>
      </c>
      <c r="K190" s="207" t="s">
        <v>231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232</v>
      </c>
      <c r="AT190" s="216" t="s">
        <v>227</v>
      </c>
      <c r="AU190" s="216" t="s">
        <v>86</v>
      </c>
      <c r="AY190" s="18" t="s">
        <v>225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232</v>
      </c>
      <c r="BM190" s="216" t="s">
        <v>931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932</v>
      </c>
      <c r="G191" s="219"/>
      <c r="H191" s="223">
        <v>36.899999999999999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84</v>
      </c>
      <c r="AY191" s="229" t="s">
        <v>225</v>
      </c>
    </row>
    <row r="192" s="2" customFormat="1" ht="55.5" customHeight="1">
      <c r="A192" s="39"/>
      <c r="B192" s="40"/>
      <c r="C192" s="205" t="s">
        <v>634</v>
      </c>
      <c r="D192" s="205" t="s">
        <v>227</v>
      </c>
      <c r="E192" s="206" t="s">
        <v>933</v>
      </c>
      <c r="F192" s="207" t="s">
        <v>934</v>
      </c>
      <c r="G192" s="208" t="s">
        <v>559</v>
      </c>
      <c r="H192" s="209">
        <v>36.899999999999999</v>
      </c>
      <c r="I192" s="210"/>
      <c r="J192" s="211">
        <f>ROUND(I192*H192,2)</f>
        <v>0</v>
      </c>
      <c r="K192" s="207" t="s">
        <v>231</v>
      </c>
      <c r="L192" s="45"/>
      <c r="M192" s="212" t="s">
        <v>19</v>
      </c>
      <c r="N192" s="213" t="s">
        <v>47</v>
      </c>
      <c r="O192" s="85"/>
      <c r="P192" s="214">
        <f>O192*H192</f>
        <v>0</v>
      </c>
      <c r="Q192" s="214">
        <v>9.0000000000000006E-05</v>
      </c>
      <c r="R192" s="214">
        <f>Q192*H192</f>
        <v>0.0033210000000000002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232</v>
      </c>
      <c r="AT192" s="216" t="s">
        <v>227</v>
      </c>
      <c r="AU192" s="216" t="s">
        <v>86</v>
      </c>
      <c r="AY192" s="18" t="s">
        <v>225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232</v>
      </c>
      <c r="BM192" s="216" t="s">
        <v>935</v>
      </c>
    </row>
    <row r="193" s="13" customFormat="1">
      <c r="A193" s="13"/>
      <c r="B193" s="218"/>
      <c r="C193" s="219"/>
      <c r="D193" s="220" t="s">
        <v>234</v>
      </c>
      <c r="E193" s="221" t="s">
        <v>19</v>
      </c>
      <c r="F193" s="222" t="s">
        <v>932</v>
      </c>
      <c r="G193" s="219"/>
      <c r="H193" s="223">
        <v>36.899999999999999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234</v>
      </c>
      <c r="AU193" s="229" t="s">
        <v>86</v>
      </c>
      <c r="AV193" s="13" t="s">
        <v>86</v>
      </c>
      <c r="AW193" s="13" t="s">
        <v>37</v>
      </c>
      <c r="AX193" s="13" t="s">
        <v>84</v>
      </c>
      <c r="AY193" s="229" t="s">
        <v>225</v>
      </c>
    </row>
    <row r="194" s="2" customFormat="1">
      <c r="A194" s="39"/>
      <c r="B194" s="40"/>
      <c r="C194" s="205" t="s">
        <v>640</v>
      </c>
      <c r="D194" s="205" t="s">
        <v>227</v>
      </c>
      <c r="E194" s="206" t="s">
        <v>571</v>
      </c>
      <c r="F194" s="207" t="s">
        <v>572</v>
      </c>
      <c r="G194" s="208" t="s">
        <v>559</v>
      </c>
      <c r="H194" s="209">
        <v>60.200000000000003</v>
      </c>
      <c r="I194" s="210"/>
      <c r="J194" s="211">
        <f>ROUND(I194*H194,2)</f>
        <v>0</v>
      </c>
      <c r="K194" s="207" t="s">
        <v>231</v>
      </c>
      <c r="L194" s="45"/>
      <c r="M194" s="212" t="s">
        <v>19</v>
      </c>
      <c r="N194" s="213" t="s">
        <v>47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232</v>
      </c>
      <c r="AT194" s="216" t="s">
        <v>227</v>
      </c>
      <c r="AU194" s="216" t="s">
        <v>86</v>
      </c>
      <c r="AY194" s="18" t="s">
        <v>225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84</v>
      </c>
      <c r="BK194" s="217">
        <f>ROUND(I194*H194,2)</f>
        <v>0</v>
      </c>
      <c r="BL194" s="18" t="s">
        <v>232</v>
      </c>
      <c r="BM194" s="216" t="s">
        <v>936</v>
      </c>
    </row>
    <row r="195" s="13" customFormat="1">
      <c r="A195" s="13"/>
      <c r="B195" s="218"/>
      <c r="C195" s="219"/>
      <c r="D195" s="220" t="s">
        <v>234</v>
      </c>
      <c r="E195" s="221" t="s">
        <v>19</v>
      </c>
      <c r="F195" s="222" t="s">
        <v>932</v>
      </c>
      <c r="G195" s="219"/>
      <c r="H195" s="223">
        <v>36.899999999999999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234</v>
      </c>
      <c r="AU195" s="229" t="s">
        <v>86</v>
      </c>
      <c r="AV195" s="13" t="s">
        <v>86</v>
      </c>
      <c r="AW195" s="13" t="s">
        <v>37</v>
      </c>
      <c r="AX195" s="13" t="s">
        <v>76</v>
      </c>
      <c r="AY195" s="229" t="s">
        <v>225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1132</v>
      </c>
      <c r="G196" s="219"/>
      <c r="H196" s="223">
        <v>23.300000000000001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76</v>
      </c>
      <c r="AY196" s="229" t="s">
        <v>225</v>
      </c>
    </row>
    <row r="197" s="14" customFormat="1">
      <c r="A197" s="14"/>
      <c r="B197" s="230"/>
      <c r="C197" s="231"/>
      <c r="D197" s="220" t="s">
        <v>234</v>
      </c>
      <c r="E197" s="232" t="s">
        <v>19</v>
      </c>
      <c r="F197" s="233" t="s">
        <v>245</v>
      </c>
      <c r="G197" s="231"/>
      <c r="H197" s="234">
        <v>60.200000000000003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234</v>
      </c>
      <c r="AU197" s="240" t="s">
        <v>86</v>
      </c>
      <c r="AV197" s="14" t="s">
        <v>232</v>
      </c>
      <c r="AW197" s="14" t="s">
        <v>37</v>
      </c>
      <c r="AX197" s="14" t="s">
        <v>84</v>
      </c>
      <c r="AY197" s="240" t="s">
        <v>225</v>
      </c>
    </row>
    <row r="198" s="2" customFormat="1">
      <c r="A198" s="39"/>
      <c r="B198" s="40"/>
      <c r="C198" s="205" t="s">
        <v>644</v>
      </c>
      <c r="D198" s="205" t="s">
        <v>227</v>
      </c>
      <c r="E198" s="206" t="s">
        <v>938</v>
      </c>
      <c r="F198" s="207" t="s">
        <v>939</v>
      </c>
      <c r="G198" s="208" t="s">
        <v>559</v>
      </c>
      <c r="H198" s="209">
        <v>23.300000000000001</v>
      </c>
      <c r="I198" s="210"/>
      <c r="J198" s="211">
        <f>ROUND(I198*H198,2)</f>
        <v>0</v>
      </c>
      <c r="K198" s="207" t="s">
        <v>231</v>
      </c>
      <c r="L198" s="45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232</v>
      </c>
      <c r="AT198" s="216" t="s">
        <v>227</v>
      </c>
      <c r="AU198" s="216" t="s">
        <v>86</v>
      </c>
      <c r="AY198" s="18" t="s">
        <v>225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232</v>
      </c>
      <c r="BM198" s="216" t="s">
        <v>940</v>
      </c>
    </row>
    <row r="199" s="13" customFormat="1">
      <c r="A199" s="13"/>
      <c r="B199" s="218"/>
      <c r="C199" s="219"/>
      <c r="D199" s="220" t="s">
        <v>234</v>
      </c>
      <c r="E199" s="221" t="s">
        <v>19</v>
      </c>
      <c r="F199" s="222" t="s">
        <v>1132</v>
      </c>
      <c r="G199" s="219"/>
      <c r="H199" s="223">
        <v>23.300000000000001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234</v>
      </c>
      <c r="AU199" s="229" t="s">
        <v>86</v>
      </c>
      <c r="AV199" s="13" t="s">
        <v>86</v>
      </c>
      <c r="AW199" s="13" t="s">
        <v>37</v>
      </c>
      <c r="AX199" s="13" t="s">
        <v>84</v>
      </c>
      <c r="AY199" s="229" t="s">
        <v>225</v>
      </c>
    </row>
    <row r="200" s="2" customFormat="1">
      <c r="A200" s="39"/>
      <c r="B200" s="40"/>
      <c r="C200" s="205" t="s">
        <v>650</v>
      </c>
      <c r="D200" s="205" t="s">
        <v>227</v>
      </c>
      <c r="E200" s="206" t="s">
        <v>941</v>
      </c>
      <c r="F200" s="207" t="s">
        <v>942</v>
      </c>
      <c r="G200" s="208" t="s">
        <v>559</v>
      </c>
      <c r="H200" s="209">
        <v>23.300000000000001</v>
      </c>
      <c r="I200" s="210"/>
      <c r="J200" s="211">
        <f>ROUND(I200*H200,2)</f>
        <v>0</v>
      </c>
      <c r="K200" s="207" t="s">
        <v>231</v>
      </c>
      <c r="L200" s="45"/>
      <c r="M200" s="212" t="s">
        <v>19</v>
      </c>
      <c r="N200" s="213" t="s">
        <v>47</v>
      </c>
      <c r="O200" s="85"/>
      <c r="P200" s="214">
        <f>O200*H200</f>
        <v>0</v>
      </c>
      <c r="Q200" s="214">
        <v>3.0000000000000001E-05</v>
      </c>
      <c r="R200" s="214">
        <f>Q200*H200</f>
        <v>0.00069900000000000008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232</v>
      </c>
      <c r="AT200" s="216" t="s">
        <v>227</v>
      </c>
      <c r="AU200" s="216" t="s">
        <v>86</v>
      </c>
      <c r="AY200" s="18" t="s">
        <v>225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84</v>
      </c>
      <c r="BK200" s="217">
        <f>ROUND(I200*H200,2)</f>
        <v>0</v>
      </c>
      <c r="BL200" s="18" t="s">
        <v>232</v>
      </c>
      <c r="BM200" s="216" t="s">
        <v>943</v>
      </c>
    </row>
    <row r="201" s="13" customFormat="1">
      <c r="A201" s="13"/>
      <c r="B201" s="218"/>
      <c r="C201" s="219"/>
      <c r="D201" s="220" t="s">
        <v>234</v>
      </c>
      <c r="E201" s="221" t="s">
        <v>19</v>
      </c>
      <c r="F201" s="222" t="s">
        <v>1132</v>
      </c>
      <c r="G201" s="219"/>
      <c r="H201" s="223">
        <v>23.300000000000001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234</v>
      </c>
      <c r="AU201" s="229" t="s">
        <v>86</v>
      </c>
      <c r="AV201" s="13" t="s">
        <v>86</v>
      </c>
      <c r="AW201" s="13" t="s">
        <v>37</v>
      </c>
      <c r="AX201" s="13" t="s">
        <v>84</v>
      </c>
      <c r="AY201" s="229" t="s">
        <v>225</v>
      </c>
    </row>
    <row r="202" s="2" customFormat="1" ht="55.5" customHeight="1">
      <c r="A202" s="39"/>
      <c r="B202" s="40"/>
      <c r="C202" s="205" t="s">
        <v>944</v>
      </c>
      <c r="D202" s="205" t="s">
        <v>227</v>
      </c>
      <c r="E202" s="206" t="s">
        <v>1067</v>
      </c>
      <c r="F202" s="207" t="s">
        <v>1068</v>
      </c>
      <c r="G202" s="208" t="s">
        <v>559</v>
      </c>
      <c r="H202" s="209">
        <v>40</v>
      </c>
      <c r="I202" s="210"/>
      <c r="J202" s="211">
        <f>ROUND(I202*H202,2)</f>
        <v>0</v>
      </c>
      <c r="K202" s="207" t="s">
        <v>231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0.14760999999999999</v>
      </c>
      <c r="R202" s="214">
        <f>Q202*H202</f>
        <v>5.9043999999999999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232</v>
      </c>
      <c r="AT202" s="216" t="s">
        <v>227</v>
      </c>
      <c r="AU202" s="216" t="s">
        <v>86</v>
      </c>
      <c r="AY202" s="18" t="s">
        <v>225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232</v>
      </c>
      <c r="BM202" s="216" t="s">
        <v>1069</v>
      </c>
    </row>
    <row r="203" s="13" customFormat="1">
      <c r="A203" s="13"/>
      <c r="B203" s="218"/>
      <c r="C203" s="219"/>
      <c r="D203" s="220" t="s">
        <v>234</v>
      </c>
      <c r="E203" s="221" t="s">
        <v>19</v>
      </c>
      <c r="F203" s="222" t="s">
        <v>1070</v>
      </c>
      <c r="G203" s="219"/>
      <c r="H203" s="223">
        <v>40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234</v>
      </c>
      <c r="AU203" s="229" t="s">
        <v>86</v>
      </c>
      <c r="AV203" s="13" t="s">
        <v>86</v>
      </c>
      <c r="AW203" s="13" t="s">
        <v>37</v>
      </c>
      <c r="AX203" s="13" t="s">
        <v>84</v>
      </c>
      <c r="AY203" s="229" t="s">
        <v>225</v>
      </c>
    </row>
    <row r="204" s="2" customFormat="1" ht="16.5" customHeight="1">
      <c r="A204" s="39"/>
      <c r="B204" s="40"/>
      <c r="C204" s="241" t="s">
        <v>946</v>
      </c>
      <c r="D204" s="241" t="s">
        <v>410</v>
      </c>
      <c r="E204" s="242" t="s">
        <v>1071</v>
      </c>
      <c r="F204" s="243" t="s">
        <v>1072</v>
      </c>
      <c r="G204" s="244" t="s">
        <v>559</v>
      </c>
      <c r="H204" s="245">
        <v>40</v>
      </c>
      <c r="I204" s="246"/>
      <c r="J204" s="247">
        <f>ROUND(I204*H204,2)</f>
        <v>0</v>
      </c>
      <c r="K204" s="243" t="s">
        <v>231</v>
      </c>
      <c r="L204" s="248"/>
      <c r="M204" s="249" t="s">
        <v>19</v>
      </c>
      <c r="N204" s="250" t="s">
        <v>47</v>
      </c>
      <c r="O204" s="85"/>
      <c r="P204" s="214">
        <f>O204*H204</f>
        <v>0</v>
      </c>
      <c r="Q204" s="214">
        <v>0.13400000000000001</v>
      </c>
      <c r="R204" s="214">
        <f>Q204*H204</f>
        <v>5.3600000000000003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365</v>
      </c>
      <c r="AT204" s="216" t="s">
        <v>410</v>
      </c>
      <c r="AU204" s="216" t="s">
        <v>86</v>
      </c>
      <c r="AY204" s="18" t="s">
        <v>225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232</v>
      </c>
      <c r="BM204" s="216" t="s">
        <v>1073</v>
      </c>
    </row>
    <row r="205" s="2" customFormat="1">
      <c r="A205" s="39"/>
      <c r="B205" s="40"/>
      <c r="C205" s="205" t="s">
        <v>952</v>
      </c>
      <c r="D205" s="205" t="s">
        <v>227</v>
      </c>
      <c r="E205" s="206" t="s">
        <v>574</v>
      </c>
      <c r="F205" s="207" t="s">
        <v>575</v>
      </c>
      <c r="G205" s="208" t="s">
        <v>576</v>
      </c>
      <c r="H205" s="209">
        <v>4</v>
      </c>
      <c r="I205" s="210"/>
      <c r="J205" s="211">
        <f>ROUND(I205*H205,2)</f>
        <v>0</v>
      </c>
      <c r="K205" s="207" t="s">
        <v>231</v>
      </c>
      <c r="L205" s="45"/>
      <c r="M205" s="212" t="s">
        <v>19</v>
      </c>
      <c r="N205" s="213" t="s">
        <v>47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232</v>
      </c>
      <c r="AT205" s="216" t="s">
        <v>227</v>
      </c>
      <c r="AU205" s="216" t="s">
        <v>86</v>
      </c>
      <c r="AY205" s="18" t="s">
        <v>225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84</v>
      </c>
      <c r="BK205" s="217">
        <f>ROUND(I205*H205,2)</f>
        <v>0</v>
      </c>
      <c r="BL205" s="18" t="s">
        <v>232</v>
      </c>
      <c r="BM205" s="216" t="s">
        <v>1133</v>
      </c>
    </row>
    <row r="206" s="2" customFormat="1" ht="78" customHeight="1">
      <c r="A206" s="39"/>
      <c r="B206" s="40"/>
      <c r="C206" s="205" t="s">
        <v>954</v>
      </c>
      <c r="D206" s="205" t="s">
        <v>227</v>
      </c>
      <c r="E206" s="206" t="s">
        <v>947</v>
      </c>
      <c r="F206" s="207" t="s">
        <v>948</v>
      </c>
      <c r="G206" s="208" t="s">
        <v>559</v>
      </c>
      <c r="H206" s="209">
        <v>48</v>
      </c>
      <c r="I206" s="210"/>
      <c r="J206" s="211">
        <f>ROUND(I206*H206,2)</f>
        <v>0</v>
      </c>
      <c r="K206" s="207" t="s">
        <v>231</v>
      </c>
      <c r="L206" s="45"/>
      <c r="M206" s="212" t="s">
        <v>19</v>
      </c>
      <c r="N206" s="213" t="s">
        <v>47</v>
      </c>
      <c r="O206" s="85"/>
      <c r="P206" s="214">
        <f>O206*H206</f>
        <v>0</v>
      </c>
      <c r="Q206" s="214">
        <v>9.0000000000000006E-05</v>
      </c>
      <c r="R206" s="214">
        <f>Q206*H206</f>
        <v>0.0043200000000000001</v>
      </c>
      <c r="S206" s="214">
        <v>0.012</v>
      </c>
      <c r="T206" s="215">
        <f>S206*H206</f>
        <v>0.57600000000000007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232</v>
      </c>
      <c r="AT206" s="216" t="s">
        <v>227</v>
      </c>
      <c r="AU206" s="216" t="s">
        <v>86</v>
      </c>
      <c r="AY206" s="18" t="s">
        <v>225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232</v>
      </c>
      <c r="BM206" s="216" t="s">
        <v>949</v>
      </c>
    </row>
    <row r="207" s="2" customFormat="1">
      <c r="A207" s="39"/>
      <c r="B207" s="40"/>
      <c r="C207" s="41"/>
      <c r="D207" s="220" t="s">
        <v>414</v>
      </c>
      <c r="E207" s="41"/>
      <c r="F207" s="251" t="s">
        <v>950</v>
      </c>
      <c r="G207" s="41"/>
      <c r="H207" s="41"/>
      <c r="I207" s="252"/>
      <c r="J207" s="41"/>
      <c r="K207" s="41"/>
      <c r="L207" s="45"/>
      <c r="M207" s="253"/>
      <c r="N207" s="254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414</v>
      </c>
      <c r="AU207" s="18" t="s">
        <v>86</v>
      </c>
    </row>
    <row r="208" s="13" customFormat="1">
      <c r="A208" s="13"/>
      <c r="B208" s="218"/>
      <c r="C208" s="219"/>
      <c r="D208" s="220" t="s">
        <v>234</v>
      </c>
      <c r="E208" s="221" t="s">
        <v>783</v>
      </c>
      <c r="F208" s="222" t="s">
        <v>1134</v>
      </c>
      <c r="G208" s="219"/>
      <c r="H208" s="223">
        <v>48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234</v>
      </c>
      <c r="AU208" s="229" t="s">
        <v>86</v>
      </c>
      <c r="AV208" s="13" t="s">
        <v>86</v>
      </c>
      <c r="AW208" s="13" t="s">
        <v>37</v>
      </c>
      <c r="AX208" s="13" t="s">
        <v>84</v>
      </c>
      <c r="AY208" s="229" t="s">
        <v>225</v>
      </c>
    </row>
    <row r="209" s="2" customFormat="1" ht="55.5" customHeight="1">
      <c r="A209" s="39"/>
      <c r="B209" s="40"/>
      <c r="C209" s="205" t="s">
        <v>956</v>
      </c>
      <c r="D209" s="205" t="s">
        <v>227</v>
      </c>
      <c r="E209" s="206" t="s">
        <v>596</v>
      </c>
      <c r="F209" s="207" t="s">
        <v>597</v>
      </c>
      <c r="G209" s="208" t="s">
        <v>380</v>
      </c>
      <c r="H209" s="209">
        <v>1</v>
      </c>
      <c r="I209" s="210"/>
      <c r="J209" s="211">
        <f>ROUND(I209*H209,2)</f>
        <v>0</v>
      </c>
      <c r="K209" s="207" t="s">
        <v>231</v>
      </c>
      <c r="L209" s="45"/>
      <c r="M209" s="212" t="s">
        <v>19</v>
      </c>
      <c r="N209" s="213" t="s">
        <v>47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0.0040000000000000001</v>
      </c>
      <c r="T209" s="215">
        <f>S209*H209</f>
        <v>0.0040000000000000001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232</v>
      </c>
      <c r="AT209" s="216" t="s">
        <v>227</v>
      </c>
      <c r="AU209" s="216" t="s">
        <v>86</v>
      </c>
      <c r="AY209" s="18" t="s">
        <v>225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84</v>
      </c>
      <c r="BK209" s="217">
        <f>ROUND(I209*H209,2)</f>
        <v>0</v>
      </c>
      <c r="BL209" s="18" t="s">
        <v>232</v>
      </c>
      <c r="BM209" s="216" t="s">
        <v>1135</v>
      </c>
    </row>
    <row r="210" s="2" customFormat="1" ht="55.5" customHeight="1">
      <c r="A210" s="39"/>
      <c r="B210" s="40"/>
      <c r="C210" s="205" t="s">
        <v>957</v>
      </c>
      <c r="D210" s="205" t="s">
        <v>227</v>
      </c>
      <c r="E210" s="206" t="s">
        <v>608</v>
      </c>
      <c r="F210" s="207" t="s">
        <v>667</v>
      </c>
      <c r="G210" s="208" t="s">
        <v>230</v>
      </c>
      <c r="H210" s="209">
        <v>19.350000000000001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232</v>
      </c>
      <c r="AT210" s="216" t="s">
        <v>227</v>
      </c>
      <c r="AU210" s="216" t="s">
        <v>86</v>
      </c>
      <c r="AY210" s="18" t="s">
        <v>225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232</v>
      </c>
      <c r="BM210" s="216" t="s">
        <v>955</v>
      </c>
    </row>
    <row r="211" s="2" customFormat="1">
      <c r="A211" s="39"/>
      <c r="B211" s="40"/>
      <c r="C211" s="41"/>
      <c r="D211" s="220" t="s">
        <v>414</v>
      </c>
      <c r="E211" s="41"/>
      <c r="F211" s="251" t="s">
        <v>669</v>
      </c>
      <c r="G211" s="41"/>
      <c r="H211" s="41"/>
      <c r="I211" s="252"/>
      <c r="J211" s="41"/>
      <c r="K211" s="41"/>
      <c r="L211" s="45"/>
      <c r="M211" s="253"/>
      <c r="N211" s="254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414</v>
      </c>
      <c r="AU211" s="18" t="s">
        <v>86</v>
      </c>
    </row>
    <row r="212" s="13" customFormat="1">
      <c r="A212" s="13"/>
      <c r="B212" s="218"/>
      <c r="C212" s="219"/>
      <c r="D212" s="220" t="s">
        <v>234</v>
      </c>
      <c r="E212" s="221" t="s">
        <v>19</v>
      </c>
      <c r="F212" s="222" t="s">
        <v>670</v>
      </c>
      <c r="G212" s="219"/>
      <c r="H212" s="223">
        <v>19.350000000000001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234</v>
      </c>
      <c r="AU212" s="229" t="s">
        <v>86</v>
      </c>
      <c r="AV212" s="13" t="s">
        <v>86</v>
      </c>
      <c r="AW212" s="13" t="s">
        <v>37</v>
      </c>
      <c r="AX212" s="13" t="s">
        <v>84</v>
      </c>
      <c r="AY212" s="229" t="s">
        <v>225</v>
      </c>
    </row>
    <row r="213" s="2" customFormat="1">
      <c r="A213" s="39"/>
      <c r="B213" s="40"/>
      <c r="C213" s="205" t="s">
        <v>959</v>
      </c>
      <c r="D213" s="205" t="s">
        <v>227</v>
      </c>
      <c r="E213" s="206" t="s">
        <v>1075</v>
      </c>
      <c r="F213" s="207" t="s">
        <v>1076</v>
      </c>
      <c r="G213" s="208" t="s">
        <v>559</v>
      </c>
      <c r="H213" s="209">
        <v>40</v>
      </c>
      <c r="I213" s="210"/>
      <c r="J213" s="211">
        <f>ROUND(I213*H213,2)</f>
        <v>0</v>
      </c>
      <c r="K213" s="207" t="s">
        <v>231</v>
      </c>
      <c r="L213" s="45"/>
      <c r="M213" s="212" t="s">
        <v>19</v>
      </c>
      <c r="N213" s="213" t="s">
        <v>47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0.34999999999999998</v>
      </c>
      <c r="T213" s="215">
        <f>S213*H213</f>
        <v>14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232</v>
      </c>
      <c r="AT213" s="216" t="s">
        <v>227</v>
      </c>
      <c r="AU213" s="216" t="s">
        <v>86</v>
      </c>
      <c r="AY213" s="18" t="s">
        <v>225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84</v>
      </c>
      <c r="BK213" s="217">
        <f>ROUND(I213*H213,2)</f>
        <v>0</v>
      </c>
      <c r="BL213" s="18" t="s">
        <v>232</v>
      </c>
      <c r="BM213" s="216" t="s">
        <v>1077</v>
      </c>
    </row>
    <row r="214" s="13" customFormat="1">
      <c r="A214" s="13"/>
      <c r="B214" s="218"/>
      <c r="C214" s="219"/>
      <c r="D214" s="220" t="s">
        <v>234</v>
      </c>
      <c r="E214" s="221" t="s">
        <v>1048</v>
      </c>
      <c r="F214" s="222" t="s">
        <v>1078</v>
      </c>
      <c r="G214" s="219"/>
      <c r="H214" s="223">
        <v>40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234</v>
      </c>
      <c r="AU214" s="229" t="s">
        <v>86</v>
      </c>
      <c r="AV214" s="13" t="s">
        <v>86</v>
      </c>
      <c r="AW214" s="13" t="s">
        <v>37</v>
      </c>
      <c r="AX214" s="13" t="s">
        <v>84</v>
      </c>
      <c r="AY214" s="229" t="s">
        <v>225</v>
      </c>
    </row>
    <row r="215" s="12" customFormat="1" ht="22.8" customHeight="1">
      <c r="A215" s="12"/>
      <c r="B215" s="189"/>
      <c r="C215" s="190"/>
      <c r="D215" s="191" t="s">
        <v>75</v>
      </c>
      <c r="E215" s="203" t="s">
        <v>628</v>
      </c>
      <c r="F215" s="203" t="s">
        <v>629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SUM(P216:P222)</f>
        <v>0</v>
      </c>
      <c r="Q215" s="197"/>
      <c r="R215" s="198">
        <f>SUM(R216:R222)</f>
        <v>0</v>
      </c>
      <c r="S215" s="197"/>
      <c r="T215" s="199">
        <f>SUM(T216:T222)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84</v>
      </c>
      <c r="AT215" s="201" t="s">
        <v>75</v>
      </c>
      <c r="AU215" s="201" t="s">
        <v>84</v>
      </c>
      <c r="AY215" s="200" t="s">
        <v>225</v>
      </c>
      <c r="BK215" s="202">
        <f>SUM(BK216:BK222)</f>
        <v>0</v>
      </c>
    </row>
    <row r="216" s="2" customFormat="1">
      <c r="A216" s="39"/>
      <c r="B216" s="40"/>
      <c r="C216" s="205" t="s">
        <v>961</v>
      </c>
      <c r="D216" s="205" t="s">
        <v>227</v>
      </c>
      <c r="E216" s="206" t="s">
        <v>631</v>
      </c>
      <c r="F216" s="207" t="s">
        <v>632</v>
      </c>
      <c r="G216" s="208" t="s">
        <v>361</v>
      </c>
      <c r="H216" s="209">
        <v>66.546000000000006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671</v>
      </c>
    </row>
    <row r="217" s="2" customFormat="1">
      <c r="A217" s="39"/>
      <c r="B217" s="40"/>
      <c r="C217" s="205" t="s">
        <v>965</v>
      </c>
      <c r="D217" s="205" t="s">
        <v>227</v>
      </c>
      <c r="E217" s="206" t="s">
        <v>635</v>
      </c>
      <c r="F217" s="207" t="s">
        <v>636</v>
      </c>
      <c r="G217" s="208" t="s">
        <v>361</v>
      </c>
      <c r="H217" s="209">
        <v>665.46000000000004</v>
      </c>
      <c r="I217" s="210"/>
      <c r="J217" s="211">
        <f>ROUND(I217*H217,2)</f>
        <v>0</v>
      </c>
      <c r="K217" s="207" t="s">
        <v>231</v>
      </c>
      <c r="L217" s="45"/>
      <c r="M217" s="212" t="s">
        <v>19</v>
      </c>
      <c r="N217" s="213" t="s">
        <v>47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232</v>
      </c>
      <c r="AT217" s="216" t="s">
        <v>227</v>
      </c>
      <c r="AU217" s="216" t="s">
        <v>86</v>
      </c>
      <c r="AY217" s="18" t="s">
        <v>225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84</v>
      </c>
      <c r="BK217" s="217">
        <f>ROUND(I217*H217,2)</f>
        <v>0</v>
      </c>
      <c r="BL217" s="18" t="s">
        <v>232</v>
      </c>
      <c r="BM217" s="216" t="s">
        <v>672</v>
      </c>
    </row>
    <row r="218" s="13" customFormat="1">
      <c r="A218" s="13"/>
      <c r="B218" s="218"/>
      <c r="C218" s="219"/>
      <c r="D218" s="220" t="s">
        <v>234</v>
      </c>
      <c r="E218" s="219"/>
      <c r="F218" s="222" t="s">
        <v>1136</v>
      </c>
      <c r="G218" s="219"/>
      <c r="H218" s="223">
        <v>665.46000000000004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234</v>
      </c>
      <c r="AU218" s="229" t="s">
        <v>86</v>
      </c>
      <c r="AV218" s="13" t="s">
        <v>86</v>
      </c>
      <c r="AW218" s="13" t="s">
        <v>4</v>
      </c>
      <c r="AX218" s="13" t="s">
        <v>84</v>
      </c>
      <c r="AY218" s="229" t="s">
        <v>225</v>
      </c>
    </row>
    <row r="219" s="2" customFormat="1" ht="44.25" customHeight="1">
      <c r="A219" s="39"/>
      <c r="B219" s="40"/>
      <c r="C219" s="205" t="s">
        <v>967</v>
      </c>
      <c r="D219" s="205" t="s">
        <v>227</v>
      </c>
      <c r="E219" s="206" t="s">
        <v>641</v>
      </c>
      <c r="F219" s="207" t="s">
        <v>642</v>
      </c>
      <c r="G219" s="208" t="s">
        <v>361</v>
      </c>
      <c r="H219" s="209">
        <v>20.849</v>
      </c>
      <c r="I219" s="210"/>
      <c r="J219" s="211">
        <f>ROUND(I219*H219,2)</f>
        <v>0</v>
      </c>
      <c r="K219" s="207" t="s">
        <v>231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232</v>
      </c>
      <c r="AT219" s="216" t="s">
        <v>227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232</v>
      </c>
      <c r="BM219" s="216" t="s">
        <v>960</v>
      </c>
    </row>
    <row r="220" s="2" customFormat="1" ht="44.25" customHeight="1">
      <c r="A220" s="39"/>
      <c r="B220" s="40"/>
      <c r="C220" s="205" t="s">
        <v>970</v>
      </c>
      <c r="D220" s="205" t="s">
        <v>227</v>
      </c>
      <c r="E220" s="206" t="s">
        <v>962</v>
      </c>
      <c r="F220" s="207" t="s">
        <v>963</v>
      </c>
      <c r="G220" s="208" t="s">
        <v>361</v>
      </c>
      <c r="H220" s="209">
        <v>19.199999999999999</v>
      </c>
      <c r="I220" s="210"/>
      <c r="J220" s="211">
        <f>ROUND(I220*H220,2)</f>
        <v>0</v>
      </c>
      <c r="K220" s="207" t="s">
        <v>231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232</v>
      </c>
      <c r="AT220" s="216" t="s">
        <v>227</v>
      </c>
      <c r="AU220" s="216" t="s">
        <v>86</v>
      </c>
      <c r="AY220" s="18" t="s">
        <v>225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232</v>
      </c>
      <c r="BM220" s="216" t="s">
        <v>964</v>
      </c>
    </row>
    <row r="221" s="2" customFormat="1" ht="44.25" customHeight="1">
      <c r="A221" s="39"/>
      <c r="B221" s="40"/>
      <c r="C221" s="205" t="s">
        <v>972</v>
      </c>
      <c r="D221" s="205" t="s">
        <v>227</v>
      </c>
      <c r="E221" s="206" t="s">
        <v>645</v>
      </c>
      <c r="F221" s="207" t="s">
        <v>646</v>
      </c>
      <c r="G221" s="208" t="s">
        <v>361</v>
      </c>
      <c r="H221" s="209">
        <v>13.856</v>
      </c>
      <c r="I221" s="210"/>
      <c r="J221" s="211">
        <f>ROUND(I221*H221,2)</f>
        <v>0</v>
      </c>
      <c r="K221" s="207" t="s">
        <v>231</v>
      </c>
      <c r="L221" s="45"/>
      <c r="M221" s="212" t="s">
        <v>19</v>
      </c>
      <c r="N221" s="213" t="s">
        <v>47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232</v>
      </c>
      <c r="AT221" s="216" t="s">
        <v>227</v>
      </c>
      <c r="AU221" s="216" t="s">
        <v>86</v>
      </c>
      <c r="AY221" s="18" t="s">
        <v>225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84</v>
      </c>
      <c r="BK221" s="217">
        <f>ROUND(I221*H221,2)</f>
        <v>0</v>
      </c>
      <c r="BL221" s="18" t="s">
        <v>232</v>
      </c>
      <c r="BM221" s="216" t="s">
        <v>966</v>
      </c>
    </row>
    <row r="222" s="2" customFormat="1" ht="44.25" customHeight="1">
      <c r="A222" s="39"/>
      <c r="B222" s="40"/>
      <c r="C222" s="205" t="s">
        <v>974</v>
      </c>
      <c r="D222" s="205" t="s">
        <v>227</v>
      </c>
      <c r="E222" s="206" t="s">
        <v>968</v>
      </c>
      <c r="F222" s="207" t="s">
        <v>841</v>
      </c>
      <c r="G222" s="208" t="s">
        <v>361</v>
      </c>
      <c r="H222" s="209">
        <v>8.4920000000000009</v>
      </c>
      <c r="I222" s="210"/>
      <c r="J222" s="211">
        <f>ROUND(I222*H222,2)</f>
        <v>0</v>
      </c>
      <c r="K222" s="207" t="s">
        <v>231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232</v>
      </c>
      <c r="AT222" s="216" t="s">
        <v>227</v>
      </c>
      <c r="AU222" s="216" t="s">
        <v>86</v>
      </c>
      <c r="AY222" s="18" t="s">
        <v>225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232</v>
      </c>
      <c r="BM222" s="216" t="s">
        <v>969</v>
      </c>
    </row>
    <row r="223" s="12" customFormat="1" ht="22.8" customHeight="1">
      <c r="A223" s="12"/>
      <c r="B223" s="189"/>
      <c r="C223" s="190"/>
      <c r="D223" s="191" t="s">
        <v>75</v>
      </c>
      <c r="E223" s="203" t="s">
        <v>648</v>
      </c>
      <c r="F223" s="203" t="s">
        <v>649</v>
      </c>
      <c r="G223" s="190"/>
      <c r="H223" s="190"/>
      <c r="I223" s="193"/>
      <c r="J223" s="204">
        <f>BK223</f>
        <v>0</v>
      </c>
      <c r="K223" s="190"/>
      <c r="L223" s="195"/>
      <c r="M223" s="196"/>
      <c r="N223" s="197"/>
      <c r="O223" s="197"/>
      <c r="P223" s="198">
        <f>P224</f>
        <v>0</v>
      </c>
      <c r="Q223" s="197"/>
      <c r="R223" s="198">
        <f>R224</f>
        <v>0</v>
      </c>
      <c r="S223" s="197"/>
      <c r="T223" s="199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0" t="s">
        <v>84</v>
      </c>
      <c r="AT223" s="201" t="s">
        <v>75</v>
      </c>
      <c r="AU223" s="201" t="s">
        <v>84</v>
      </c>
      <c r="AY223" s="200" t="s">
        <v>225</v>
      </c>
      <c r="BK223" s="202">
        <f>BK224</f>
        <v>0</v>
      </c>
    </row>
    <row r="224" s="2" customFormat="1" ht="44.25" customHeight="1">
      <c r="A224" s="39"/>
      <c r="B224" s="40"/>
      <c r="C224" s="205" t="s">
        <v>976</v>
      </c>
      <c r="D224" s="205" t="s">
        <v>227</v>
      </c>
      <c r="E224" s="206" t="s">
        <v>674</v>
      </c>
      <c r="F224" s="207" t="s">
        <v>675</v>
      </c>
      <c r="G224" s="208" t="s">
        <v>361</v>
      </c>
      <c r="H224" s="209">
        <v>78.760000000000005</v>
      </c>
      <c r="I224" s="210"/>
      <c r="J224" s="211">
        <f>ROUND(I224*H224,2)</f>
        <v>0</v>
      </c>
      <c r="K224" s="207" t="s">
        <v>231</v>
      </c>
      <c r="L224" s="45"/>
      <c r="M224" s="212" t="s">
        <v>19</v>
      </c>
      <c r="N224" s="213" t="s">
        <v>47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232</v>
      </c>
      <c r="AT224" s="216" t="s">
        <v>227</v>
      </c>
      <c r="AU224" s="216" t="s">
        <v>86</v>
      </c>
      <c r="AY224" s="18" t="s">
        <v>225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232</v>
      </c>
      <c r="BM224" s="216" t="s">
        <v>971</v>
      </c>
    </row>
    <row r="225" s="12" customFormat="1" ht="25.92" customHeight="1">
      <c r="A225" s="12"/>
      <c r="B225" s="189"/>
      <c r="C225" s="190"/>
      <c r="D225" s="191" t="s">
        <v>75</v>
      </c>
      <c r="E225" s="192" t="s">
        <v>677</v>
      </c>
      <c r="F225" s="192" t="s">
        <v>678</v>
      </c>
      <c r="G225" s="190"/>
      <c r="H225" s="190"/>
      <c r="I225" s="193"/>
      <c r="J225" s="194">
        <f>BK225</f>
        <v>0</v>
      </c>
      <c r="K225" s="190"/>
      <c r="L225" s="195"/>
      <c r="M225" s="196"/>
      <c r="N225" s="197"/>
      <c r="O225" s="197"/>
      <c r="P225" s="198">
        <f>P226+P238</f>
        <v>0</v>
      </c>
      <c r="Q225" s="197"/>
      <c r="R225" s="198">
        <f>R226+R238</f>
        <v>0.54537999999999998</v>
      </c>
      <c r="S225" s="197"/>
      <c r="T225" s="199">
        <f>T226+T238</f>
        <v>0.39500000000000002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86</v>
      </c>
      <c r="AT225" s="201" t="s">
        <v>75</v>
      </c>
      <c r="AU225" s="201" t="s">
        <v>76</v>
      </c>
      <c r="AY225" s="200" t="s">
        <v>225</v>
      </c>
      <c r="BK225" s="202">
        <f>BK226+BK238</f>
        <v>0</v>
      </c>
    </row>
    <row r="226" s="12" customFormat="1" ht="22.8" customHeight="1">
      <c r="A226" s="12"/>
      <c r="B226" s="189"/>
      <c r="C226" s="190"/>
      <c r="D226" s="191" t="s">
        <v>75</v>
      </c>
      <c r="E226" s="203" t="s">
        <v>679</v>
      </c>
      <c r="F226" s="203" t="s">
        <v>680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SUM(P227:P237)</f>
        <v>0</v>
      </c>
      <c r="Q226" s="197"/>
      <c r="R226" s="198">
        <f>SUM(R227:R237)</f>
        <v>0.51449999999999996</v>
      </c>
      <c r="S226" s="197"/>
      <c r="T226" s="199">
        <f>SUM(T227:T237)</f>
        <v>0.39500000000000002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86</v>
      </c>
      <c r="AT226" s="201" t="s">
        <v>75</v>
      </c>
      <c r="AU226" s="201" t="s">
        <v>84</v>
      </c>
      <c r="AY226" s="200" t="s">
        <v>225</v>
      </c>
      <c r="BK226" s="202">
        <f>SUM(BK227:BK237)</f>
        <v>0</v>
      </c>
    </row>
    <row r="227" s="2" customFormat="1">
      <c r="A227" s="39"/>
      <c r="B227" s="40"/>
      <c r="C227" s="205" t="s">
        <v>978</v>
      </c>
      <c r="D227" s="205" t="s">
        <v>227</v>
      </c>
      <c r="E227" s="206" t="s">
        <v>681</v>
      </c>
      <c r="F227" s="207" t="s">
        <v>682</v>
      </c>
      <c r="G227" s="208" t="s">
        <v>683</v>
      </c>
      <c r="H227" s="209">
        <v>490</v>
      </c>
      <c r="I227" s="210"/>
      <c r="J227" s="211">
        <f>ROUND(I227*H227,2)</f>
        <v>0</v>
      </c>
      <c r="K227" s="207" t="s">
        <v>231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5.0000000000000002E-05</v>
      </c>
      <c r="R227" s="214">
        <f>Q227*H227</f>
        <v>0.024500000000000001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128</v>
      </c>
      <c r="AT227" s="216" t="s">
        <v>227</v>
      </c>
      <c r="AU227" s="216" t="s">
        <v>86</v>
      </c>
      <c r="AY227" s="18" t="s">
        <v>225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128</v>
      </c>
      <c r="BM227" s="216" t="s">
        <v>684</v>
      </c>
    </row>
    <row r="228" s="13" customFormat="1">
      <c r="A228" s="13"/>
      <c r="B228" s="218"/>
      <c r="C228" s="219"/>
      <c r="D228" s="220" t="s">
        <v>234</v>
      </c>
      <c r="E228" s="221" t="s">
        <v>19</v>
      </c>
      <c r="F228" s="222" t="s">
        <v>1137</v>
      </c>
      <c r="G228" s="219"/>
      <c r="H228" s="223">
        <v>490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234</v>
      </c>
      <c r="AU228" s="229" t="s">
        <v>86</v>
      </c>
      <c r="AV228" s="13" t="s">
        <v>86</v>
      </c>
      <c r="AW228" s="13" t="s">
        <v>37</v>
      </c>
      <c r="AX228" s="13" t="s">
        <v>84</v>
      </c>
      <c r="AY228" s="229" t="s">
        <v>225</v>
      </c>
    </row>
    <row r="229" s="2" customFormat="1" ht="16.5" customHeight="1">
      <c r="A229" s="39"/>
      <c r="B229" s="40"/>
      <c r="C229" s="241" t="s">
        <v>980</v>
      </c>
      <c r="D229" s="241" t="s">
        <v>410</v>
      </c>
      <c r="E229" s="242" t="s">
        <v>686</v>
      </c>
      <c r="F229" s="243" t="s">
        <v>687</v>
      </c>
      <c r="G229" s="244" t="s">
        <v>361</v>
      </c>
      <c r="H229" s="245">
        <v>0.48999999999999999</v>
      </c>
      <c r="I229" s="246"/>
      <c r="J229" s="247">
        <f>ROUND(I229*H229,2)</f>
        <v>0</v>
      </c>
      <c r="K229" s="243" t="s">
        <v>19</v>
      </c>
      <c r="L229" s="248"/>
      <c r="M229" s="249" t="s">
        <v>19</v>
      </c>
      <c r="N229" s="250" t="s">
        <v>47</v>
      </c>
      <c r="O229" s="85"/>
      <c r="P229" s="214">
        <f>O229*H229</f>
        <v>0</v>
      </c>
      <c r="Q229" s="214">
        <v>1</v>
      </c>
      <c r="R229" s="214">
        <f>Q229*H229</f>
        <v>0.48999999999999999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175</v>
      </c>
      <c r="AT229" s="216" t="s">
        <v>410</v>
      </c>
      <c r="AU229" s="216" t="s">
        <v>86</v>
      </c>
      <c r="AY229" s="18" t="s">
        <v>225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84</v>
      </c>
      <c r="BK229" s="217">
        <f>ROUND(I229*H229,2)</f>
        <v>0</v>
      </c>
      <c r="BL229" s="18" t="s">
        <v>128</v>
      </c>
      <c r="BM229" s="216" t="s">
        <v>688</v>
      </c>
    </row>
    <row r="230" s="2" customFormat="1">
      <c r="A230" s="39"/>
      <c r="B230" s="40"/>
      <c r="C230" s="41"/>
      <c r="D230" s="220" t="s">
        <v>414</v>
      </c>
      <c r="E230" s="41"/>
      <c r="F230" s="251" t="s">
        <v>689</v>
      </c>
      <c r="G230" s="41"/>
      <c r="H230" s="41"/>
      <c r="I230" s="252"/>
      <c r="J230" s="41"/>
      <c r="K230" s="41"/>
      <c r="L230" s="45"/>
      <c r="M230" s="253"/>
      <c r="N230" s="254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414</v>
      </c>
      <c r="AU230" s="18" t="s">
        <v>86</v>
      </c>
    </row>
    <row r="231" s="13" customFormat="1">
      <c r="A231" s="13"/>
      <c r="B231" s="218"/>
      <c r="C231" s="219"/>
      <c r="D231" s="220" t="s">
        <v>234</v>
      </c>
      <c r="E231" s="219"/>
      <c r="F231" s="222" t="s">
        <v>1138</v>
      </c>
      <c r="G231" s="219"/>
      <c r="H231" s="223">
        <v>0.48999999999999999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234</v>
      </c>
      <c r="AU231" s="229" t="s">
        <v>86</v>
      </c>
      <c r="AV231" s="13" t="s">
        <v>86</v>
      </c>
      <c r="AW231" s="13" t="s">
        <v>4</v>
      </c>
      <c r="AX231" s="13" t="s">
        <v>84</v>
      </c>
      <c r="AY231" s="229" t="s">
        <v>225</v>
      </c>
    </row>
    <row r="232" s="2" customFormat="1">
      <c r="A232" s="39"/>
      <c r="B232" s="40"/>
      <c r="C232" s="205" t="s">
        <v>981</v>
      </c>
      <c r="D232" s="205" t="s">
        <v>227</v>
      </c>
      <c r="E232" s="206" t="s">
        <v>691</v>
      </c>
      <c r="F232" s="207" t="s">
        <v>692</v>
      </c>
      <c r="G232" s="208" t="s">
        <v>683</v>
      </c>
      <c r="H232" s="209">
        <v>395</v>
      </c>
      <c r="I232" s="210"/>
      <c r="J232" s="211">
        <f>ROUND(I232*H232,2)</f>
        <v>0</v>
      </c>
      <c r="K232" s="207" t="s">
        <v>231</v>
      </c>
      <c r="L232" s="45"/>
      <c r="M232" s="212" t="s">
        <v>19</v>
      </c>
      <c r="N232" s="213" t="s">
        <v>47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0.001</v>
      </c>
      <c r="T232" s="215">
        <f>S232*H232</f>
        <v>0.39500000000000002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128</v>
      </c>
      <c r="AT232" s="216" t="s">
        <v>227</v>
      </c>
      <c r="AU232" s="216" t="s">
        <v>86</v>
      </c>
      <c r="AY232" s="18" t="s">
        <v>225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84</v>
      </c>
      <c r="BK232" s="217">
        <f>ROUND(I232*H232,2)</f>
        <v>0</v>
      </c>
      <c r="BL232" s="18" t="s">
        <v>128</v>
      </c>
      <c r="BM232" s="216" t="s">
        <v>693</v>
      </c>
    </row>
    <row r="233" s="13" customFormat="1">
      <c r="A233" s="13"/>
      <c r="B233" s="218"/>
      <c r="C233" s="219"/>
      <c r="D233" s="220" t="s">
        <v>234</v>
      </c>
      <c r="E233" s="221" t="s">
        <v>19</v>
      </c>
      <c r="F233" s="222" t="s">
        <v>1139</v>
      </c>
      <c r="G233" s="219"/>
      <c r="H233" s="223">
        <v>395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234</v>
      </c>
      <c r="AU233" s="229" t="s">
        <v>86</v>
      </c>
      <c r="AV233" s="13" t="s">
        <v>86</v>
      </c>
      <c r="AW233" s="13" t="s">
        <v>37</v>
      </c>
      <c r="AX233" s="13" t="s">
        <v>84</v>
      </c>
      <c r="AY233" s="229" t="s">
        <v>225</v>
      </c>
    </row>
    <row r="234" s="2" customFormat="1" ht="16.5" customHeight="1">
      <c r="A234" s="39"/>
      <c r="B234" s="40"/>
      <c r="C234" s="205" t="s">
        <v>986</v>
      </c>
      <c r="D234" s="205" t="s">
        <v>227</v>
      </c>
      <c r="E234" s="206" t="s">
        <v>695</v>
      </c>
      <c r="F234" s="207" t="s">
        <v>696</v>
      </c>
      <c r="G234" s="208" t="s">
        <v>683</v>
      </c>
      <c r="H234" s="209">
        <v>4145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47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128</v>
      </c>
      <c r="AT234" s="216" t="s">
        <v>227</v>
      </c>
      <c r="AU234" s="216" t="s">
        <v>86</v>
      </c>
      <c r="AY234" s="18" t="s">
        <v>225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84</v>
      </c>
      <c r="BK234" s="217">
        <f>ROUND(I234*H234,2)</f>
        <v>0</v>
      </c>
      <c r="BL234" s="18" t="s">
        <v>128</v>
      </c>
      <c r="BM234" s="216" t="s">
        <v>697</v>
      </c>
    </row>
    <row r="235" s="2" customFormat="1">
      <c r="A235" s="39"/>
      <c r="B235" s="40"/>
      <c r="C235" s="41"/>
      <c r="D235" s="220" t="s">
        <v>414</v>
      </c>
      <c r="E235" s="41"/>
      <c r="F235" s="251" t="s">
        <v>698</v>
      </c>
      <c r="G235" s="41"/>
      <c r="H235" s="41"/>
      <c r="I235" s="252"/>
      <c r="J235" s="41"/>
      <c r="K235" s="41"/>
      <c r="L235" s="45"/>
      <c r="M235" s="253"/>
      <c r="N235" s="254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414</v>
      </c>
      <c r="AU235" s="18" t="s">
        <v>86</v>
      </c>
    </row>
    <row r="236" s="13" customFormat="1">
      <c r="A236" s="13"/>
      <c r="B236" s="218"/>
      <c r="C236" s="219"/>
      <c r="D236" s="220" t="s">
        <v>234</v>
      </c>
      <c r="E236" s="219"/>
      <c r="F236" s="222" t="s">
        <v>1140</v>
      </c>
      <c r="G236" s="219"/>
      <c r="H236" s="223">
        <v>4145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234</v>
      </c>
      <c r="AU236" s="229" t="s">
        <v>86</v>
      </c>
      <c r="AV236" s="13" t="s">
        <v>86</v>
      </c>
      <c r="AW236" s="13" t="s">
        <v>4</v>
      </c>
      <c r="AX236" s="13" t="s">
        <v>84</v>
      </c>
      <c r="AY236" s="229" t="s">
        <v>225</v>
      </c>
    </row>
    <row r="237" s="2" customFormat="1" ht="44.25" customHeight="1">
      <c r="A237" s="39"/>
      <c r="B237" s="40"/>
      <c r="C237" s="205" t="s">
        <v>992</v>
      </c>
      <c r="D237" s="205" t="s">
        <v>227</v>
      </c>
      <c r="E237" s="206" t="s">
        <v>700</v>
      </c>
      <c r="F237" s="207" t="s">
        <v>701</v>
      </c>
      <c r="G237" s="208" t="s">
        <v>361</v>
      </c>
      <c r="H237" s="209">
        <v>0.51500000000000001</v>
      </c>
      <c r="I237" s="210"/>
      <c r="J237" s="211">
        <f>ROUND(I237*H237,2)</f>
        <v>0</v>
      </c>
      <c r="K237" s="207" t="s">
        <v>231</v>
      </c>
      <c r="L237" s="45"/>
      <c r="M237" s="212" t="s">
        <v>19</v>
      </c>
      <c r="N237" s="213" t="s">
        <v>47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128</v>
      </c>
      <c r="AT237" s="216" t="s">
        <v>227</v>
      </c>
      <c r="AU237" s="216" t="s">
        <v>86</v>
      </c>
      <c r="AY237" s="18" t="s">
        <v>225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84</v>
      </c>
      <c r="BK237" s="217">
        <f>ROUND(I237*H237,2)</f>
        <v>0</v>
      </c>
      <c r="BL237" s="18" t="s">
        <v>128</v>
      </c>
      <c r="BM237" s="216" t="s">
        <v>702</v>
      </c>
    </row>
    <row r="238" s="12" customFormat="1" ht="22.8" customHeight="1">
      <c r="A238" s="12"/>
      <c r="B238" s="189"/>
      <c r="C238" s="190"/>
      <c r="D238" s="191" t="s">
        <v>75</v>
      </c>
      <c r="E238" s="203" t="s">
        <v>703</v>
      </c>
      <c r="F238" s="203" t="s">
        <v>704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SUM(P239:P241)</f>
        <v>0</v>
      </c>
      <c r="Q238" s="197"/>
      <c r="R238" s="198">
        <f>SUM(R239:R241)</f>
        <v>0.030880000000000001</v>
      </c>
      <c r="S238" s="197"/>
      <c r="T238" s="199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86</v>
      </c>
      <c r="AT238" s="201" t="s">
        <v>75</v>
      </c>
      <c r="AU238" s="201" t="s">
        <v>84</v>
      </c>
      <c r="AY238" s="200" t="s">
        <v>225</v>
      </c>
      <c r="BK238" s="202">
        <f>SUM(BK239:BK241)</f>
        <v>0</v>
      </c>
    </row>
    <row r="239" s="2" customFormat="1" ht="33" customHeight="1">
      <c r="A239" s="39"/>
      <c r="B239" s="40"/>
      <c r="C239" s="205" t="s">
        <v>989</v>
      </c>
      <c r="D239" s="205" t="s">
        <v>227</v>
      </c>
      <c r="E239" s="206" t="s">
        <v>705</v>
      </c>
      <c r="F239" s="207" t="s">
        <v>706</v>
      </c>
      <c r="G239" s="208" t="s">
        <v>230</v>
      </c>
      <c r="H239" s="209">
        <v>96.5</v>
      </c>
      <c r="I239" s="210"/>
      <c r="J239" s="211">
        <f>ROUND(I239*H239,2)</f>
        <v>0</v>
      </c>
      <c r="K239" s="207" t="s">
        <v>231</v>
      </c>
      <c r="L239" s="45"/>
      <c r="M239" s="212" t="s">
        <v>19</v>
      </c>
      <c r="N239" s="213" t="s">
        <v>47</v>
      </c>
      <c r="O239" s="85"/>
      <c r="P239" s="214">
        <f>O239*H239</f>
        <v>0</v>
      </c>
      <c r="Q239" s="214">
        <v>0.00032000000000000003</v>
      </c>
      <c r="R239" s="214">
        <f>Q239*H239</f>
        <v>0.030880000000000001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128</v>
      </c>
      <c r="AT239" s="216" t="s">
        <v>227</v>
      </c>
      <c r="AU239" s="216" t="s">
        <v>86</v>
      </c>
      <c r="AY239" s="18" t="s">
        <v>225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128</v>
      </c>
      <c r="BM239" s="216" t="s">
        <v>707</v>
      </c>
    </row>
    <row r="240" s="2" customFormat="1">
      <c r="A240" s="39"/>
      <c r="B240" s="40"/>
      <c r="C240" s="41"/>
      <c r="D240" s="220" t="s">
        <v>414</v>
      </c>
      <c r="E240" s="41"/>
      <c r="F240" s="251" t="s">
        <v>708</v>
      </c>
      <c r="G240" s="41"/>
      <c r="H240" s="41"/>
      <c r="I240" s="252"/>
      <c r="J240" s="41"/>
      <c r="K240" s="41"/>
      <c r="L240" s="45"/>
      <c r="M240" s="253"/>
      <c r="N240" s="254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414</v>
      </c>
      <c r="AU240" s="18" t="s">
        <v>86</v>
      </c>
    </row>
    <row r="241" s="13" customFormat="1">
      <c r="A241" s="13"/>
      <c r="B241" s="218"/>
      <c r="C241" s="219"/>
      <c r="D241" s="220" t="s">
        <v>234</v>
      </c>
      <c r="E241" s="221" t="s">
        <v>19</v>
      </c>
      <c r="F241" s="222" t="s">
        <v>1141</v>
      </c>
      <c r="G241" s="219"/>
      <c r="H241" s="223">
        <v>96.5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234</v>
      </c>
      <c r="AU241" s="229" t="s">
        <v>86</v>
      </c>
      <c r="AV241" s="13" t="s">
        <v>86</v>
      </c>
      <c r="AW241" s="13" t="s">
        <v>37</v>
      </c>
      <c r="AX241" s="13" t="s">
        <v>84</v>
      </c>
      <c r="AY241" s="229" t="s">
        <v>225</v>
      </c>
    </row>
    <row r="242" s="12" customFormat="1" ht="25.92" customHeight="1">
      <c r="A242" s="12"/>
      <c r="B242" s="189"/>
      <c r="C242" s="190"/>
      <c r="D242" s="191" t="s">
        <v>75</v>
      </c>
      <c r="E242" s="192" t="s">
        <v>410</v>
      </c>
      <c r="F242" s="192" t="s">
        <v>983</v>
      </c>
      <c r="G242" s="190"/>
      <c r="H242" s="190"/>
      <c r="I242" s="193"/>
      <c r="J242" s="194">
        <f>BK242</f>
        <v>0</v>
      </c>
      <c r="K242" s="190"/>
      <c r="L242" s="195"/>
      <c r="M242" s="196"/>
      <c r="N242" s="197"/>
      <c r="O242" s="197"/>
      <c r="P242" s="198">
        <f>P243</f>
        <v>0</v>
      </c>
      <c r="Q242" s="197"/>
      <c r="R242" s="198">
        <f>R243</f>
        <v>0.049679999999999995</v>
      </c>
      <c r="S242" s="197"/>
      <c r="T242" s="199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273</v>
      </c>
      <c r="AT242" s="201" t="s">
        <v>75</v>
      </c>
      <c r="AU242" s="201" t="s">
        <v>76</v>
      </c>
      <c r="AY242" s="200" t="s">
        <v>225</v>
      </c>
      <c r="BK242" s="202">
        <f>BK243</f>
        <v>0</v>
      </c>
    </row>
    <row r="243" s="12" customFormat="1" ht="22.8" customHeight="1">
      <c r="A243" s="12"/>
      <c r="B243" s="189"/>
      <c r="C243" s="190"/>
      <c r="D243" s="191" t="s">
        <v>75</v>
      </c>
      <c r="E243" s="203" t="s">
        <v>984</v>
      </c>
      <c r="F243" s="203" t="s">
        <v>985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SUM(P244:P247)</f>
        <v>0</v>
      </c>
      <c r="Q243" s="197"/>
      <c r="R243" s="198">
        <f>SUM(R244:R247)</f>
        <v>0.049679999999999995</v>
      </c>
      <c r="S243" s="197"/>
      <c r="T243" s="199">
        <f>SUM(T244:T247)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273</v>
      </c>
      <c r="AT243" s="201" t="s">
        <v>75</v>
      </c>
      <c r="AU243" s="201" t="s">
        <v>84</v>
      </c>
      <c r="AY243" s="200" t="s">
        <v>225</v>
      </c>
      <c r="BK243" s="202">
        <f>SUM(BK244:BK247)</f>
        <v>0</v>
      </c>
    </row>
    <row r="244" s="2" customFormat="1">
      <c r="A244" s="39"/>
      <c r="B244" s="40"/>
      <c r="C244" s="205" t="s">
        <v>1000</v>
      </c>
      <c r="D244" s="205" t="s">
        <v>227</v>
      </c>
      <c r="E244" s="206" t="s">
        <v>987</v>
      </c>
      <c r="F244" s="207" t="s">
        <v>988</v>
      </c>
      <c r="G244" s="208" t="s">
        <v>559</v>
      </c>
      <c r="H244" s="209">
        <v>72</v>
      </c>
      <c r="I244" s="210"/>
      <c r="J244" s="211">
        <f>ROUND(I244*H244,2)</f>
        <v>0</v>
      </c>
      <c r="K244" s="207" t="s">
        <v>231</v>
      </c>
      <c r="L244" s="45"/>
      <c r="M244" s="212" t="s">
        <v>19</v>
      </c>
      <c r="N244" s="213" t="s">
        <v>47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989</v>
      </c>
      <c r="AT244" s="216" t="s">
        <v>227</v>
      </c>
      <c r="AU244" s="216" t="s">
        <v>86</v>
      </c>
      <c r="AY244" s="18" t="s">
        <v>225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84</v>
      </c>
      <c r="BK244" s="217">
        <f>ROUND(I244*H244,2)</f>
        <v>0</v>
      </c>
      <c r="BL244" s="18" t="s">
        <v>989</v>
      </c>
      <c r="BM244" s="216" t="s">
        <v>990</v>
      </c>
    </row>
    <row r="245" s="13" customFormat="1">
      <c r="A245" s="13"/>
      <c r="B245" s="218"/>
      <c r="C245" s="219"/>
      <c r="D245" s="220" t="s">
        <v>234</v>
      </c>
      <c r="E245" s="221" t="s">
        <v>19</v>
      </c>
      <c r="F245" s="222" t="s">
        <v>1142</v>
      </c>
      <c r="G245" s="219"/>
      <c r="H245" s="223">
        <v>72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234</v>
      </c>
      <c r="AU245" s="229" t="s">
        <v>86</v>
      </c>
      <c r="AV245" s="13" t="s">
        <v>86</v>
      </c>
      <c r="AW245" s="13" t="s">
        <v>37</v>
      </c>
      <c r="AX245" s="13" t="s">
        <v>84</v>
      </c>
      <c r="AY245" s="229" t="s">
        <v>225</v>
      </c>
    </row>
    <row r="246" s="2" customFormat="1" ht="16.5" customHeight="1">
      <c r="A246" s="39"/>
      <c r="B246" s="40"/>
      <c r="C246" s="241" t="s">
        <v>1143</v>
      </c>
      <c r="D246" s="241" t="s">
        <v>410</v>
      </c>
      <c r="E246" s="242" t="s">
        <v>993</v>
      </c>
      <c r="F246" s="243" t="s">
        <v>994</v>
      </c>
      <c r="G246" s="244" t="s">
        <v>559</v>
      </c>
      <c r="H246" s="245">
        <v>72</v>
      </c>
      <c r="I246" s="246"/>
      <c r="J246" s="247">
        <f>ROUND(I246*H246,2)</f>
        <v>0</v>
      </c>
      <c r="K246" s="243" t="s">
        <v>19</v>
      </c>
      <c r="L246" s="248"/>
      <c r="M246" s="249" t="s">
        <v>19</v>
      </c>
      <c r="N246" s="250" t="s">
        <v>47</v>
      </c>
      <c r="O246" s="85"/>
      <c r="P246" s="214">
        <f>O246*H246</f>
        <v>0</v>
      </c>
      <c r="Q246" s="214">
        <v>0.00068999999999999997</v>
      </c>
      <c r="R246" s="214">
        <f>Q246*H246</f>
        <v>0.049679999999999995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995</v>
      </c>
      <c r="AT246" s="216" t="s">
        <v>410</v>
      </c>
      <c r="AU246" s="216" t="s">
        <v>86</v>
      </c>
      <c r="AY246" s="18" t="s">
        <v>225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84</v>
      </c>
      <c r="BK246" s="217">
        <f>ROUND(I246*H246,2)</f>
        <v>0</v>
      </c>
      <c r="BL246" s="18" t="s">
        <v>995</v>
      </c>
      <c r="BM246" s="216" t="s">
        <v>996</v>
      </c>
    </row>
    <row r="247" s="2" customFormat="1">
      <c r="A247" s="39"/>
      <c r="B247" s="40"/>
      <c r="C247" s="205" t="s">
        <v>1144</v>
      </c>
      <c r="D247" s="205" t="s">
        <v>227</v>
      </c>
      <c r="E247" s="206" t="s">
        <v>997</v>
      </c>
      <c r="F247" s="207" t="s">
        <v>998</v>
      </c>
      <c r="G247" s="208" t="s">
        <v>559</v>
      </c>
      <c r="H247" s="209">
        <v>72</v>
      </c>
      <c r="I247" s="210"/>
      <c r="J247" s="211">
        <f>ROUND(I247*H247,2)</f>
        <v>0</v>
      </c>
      <c r="K247" s="207" t="s">
        <v>231</v>
      </c>
      <c r="L247" s="45"/>
      <c r="M247" s="265" t="s">
        <v>19</v>
      </c>
      <c r="N247" s="266" t="s">
        <v>47</v>
      </c>
      <c r="O247" s="267"/>
      <c r="P247" s="268">
        <f>O247*H247</f>
        <v>0</v>
      </c>
      <c r="Q247" s="268">
        <v>0</v>
      </c>
      <c r="R247" s="268">
        <f>Q247*H247</f>
        <v>0</v>
      </c>
      <c r="S247" s="268">
        <v>0</v>
      </c>
      <c r="T247" s="26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989</v>
      </c>
      <c r="AT247" s="216" t="s">
        <v>227</v>
      </c>
      <c r="AU247" s="216" t="s">
        <v>86</v>
      </c>
      <c r="AY247" s="18" t="s">
        <v>225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84</v>
      </c>
      <c r="BK247" s="217">
        <f>ROUND(I247*H247,2)</f>
        <v>0</v>
      </c>
      <c r="BL247" s="18" t="s">
        <v>989</v>
      </c>
      <c r="BM247" s="216" t="s">
        <v>999</v>
      </c>
    </row>
    <row r="248" s="2" customFormat="1" ht="6.96" customHeight="1">
      <c r="A248" s="39"/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sheet="1" autoFilter="0" formatColumns="0" formatRows="0" objects="1" scenarios="1" spinCount="100000" saltValue="mXclSCKF34aJDjE7umue03+eBMcaAyqQe0MWn5SPR1Ajn6mhg4NMtwrNkKWnD8aDrOhVT4oZGCuySq6RK+f04w==" hashValue="x885s2Cpiur2TOnEqCmdgoKwhL+bCfjlzEfy9SIIGv3ZJnKyW+3OHXNnQqF7xy+fwMZNf6tkVoiDCOhO/jF8+w==" algorithmName="SHA-512" password="CC35"/>
  <autoFilter ref="C90:K247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  <c r="AZ2" s="270" t="s">
        <v>654</v>
      </c>
      <c r="BA2" s="270" t="s">
        <v>655</v>
      </c>
      <c r="BB2" s="270" t="s">
        <v>230</v>
      </c>
      <c r="BC2" s="270" t="s">
        <v>1145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1146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17 - P1+P2+P3-4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17 - P1+P2+P3-4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9.1878450000000012</v>
      </c>
      <c r="S86" s="97"/>
      <c r="T86" s="187">
        <f>T87+T102</f>
        <v>0.54500000000000004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8.4664210000000004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8.4664210000000004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39.058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0.95692100000000002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1147</v>
      </c>
      <c r="G91" s="219"/>
      <c r="H91" s="223">
        <v>39.058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1148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39.058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39.058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0.54500000000000004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5.4500000000000002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1149</v>
      </c>
      <c r="G99" s="219"/>
      <c r="H99" s="223">
        <v>5.4500000000000002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8.4659999999999993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0.72142400000000007</v>
      </c>
      <c r="S102" s="197"/>
      <c r="T102" s="199">
        <f>T103+T115</f>
        <v>0.54500000000000004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0.71400000000000008</v>
      </c>
      <c r="S103" s="197"/>
      <c r="T103" s="199">
        <f>SUM(T104:T114)</f>
        <v>0.54500000000000004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680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0.034000000000000002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1150</v>
      </c>
      <c r="G105" s="219"/>
      <c r="H105" s="223">
        <v>680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0.68000000000000005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0.68000000000000005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1151</v>
      </c>
      <c r="G108" s="219"/>
      <c r="H108" s="223">
        <v>0.68000000000000005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545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0.54500000000000004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1152</v>
      </c>
      <c r="G110" s="219"/>
      <c r="H110" s="223">
        <v>545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545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1153</v>
      </c>
      <c r="G113" s="219"/>
      <c r="H113" s="223">
        <v>545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0.71399999999999997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0.007424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23.199999999999999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0.007424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1154</v>
      </c>
      <c r="G118" s="219"/>
      <c r="H118" s="223">
        <v>23.199999999999999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nRN9UsHNMBJyFcGvzV5ZF8XuN8dSmMQ4X/PJjKE0dE3wJF967c02DNVSz8w9kAPZF5Hf1JUdAyBfJktolyCgxw==" hashValue="uipekCM4w7naP0VyfxJo3TOP0nCeAmR6yF1wrsOkDs6+8PPSlVjjPuw48QuFRn72i3qhcCNUjY7Itl5R3jUADw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  <c r="AZ2" s="270" t="s">
        <v>654</v>
      </c>
      <c r="BA2" s="270" t="s">
        <v>655</v>
      </c>
      <c r="BB2" s="270" t="s">
        <v>230</v>
      </c>
      <c r="BC2" s="270" t="s">
        <v>1155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18 - P1+P2+P3-5-1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18 - P1+P2+P3-5-1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13.270357600000001</v>
      </c>
      <c r="S86" s="97"/>
      <c r="T86" s="187">
        <f>T87+T102</f>
        <v>0.67500000000000004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12.379196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12.379196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45.508000000000003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1.1149460000000002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1157</v>
      </c>
      <c r="G91" s="219"/>
      <c r="H91" s="223">
        <v>45.508000000000003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1158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45.508000000000003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45.508000000000003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0.67500000000000004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6.75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1159</v>
      </c>
      <c r="G99" s="219"/>
      <c r="H99" s="223">
        <v>6.75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12.379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0.8911616</v>
      </c>
      <c r="S102" s="197"/>
      <c r="T102" s="199">
        <f>T103+T115</f>
        <v>0.67500000000000004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0.88200000000000001</v>
      </c>
      <c r="S103" s="197"/>
      <c r="T103" s="199">
        <f>SUM(T104:T114)</f>
        <v>0.67500000000000004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840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0.042000000000000003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1160</v>
      </c>
      <c r="G105" s="219"/>
      <c r="H105" s="223">
        <v>840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0.83999999999999997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0.83999999999999997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1161</v>
      </c>
      <c r="G108" s="219"/>
      <c r="H108" s="223">
        <v>0.83999999999999997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675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0.67500000000000004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1162</v>
      </c>
      <c r="G110" s="219"/>
      <c r="H110" s="223">
        <v>675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675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1163</v>
      </c>
      <c r="G113" s="219"/>
      <c r="H113" s="223">
        <v>675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0.88200000000000001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0.0091616000000000006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28.629999999999999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0.0091616000000000006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1164</v>
      </c>
      <c r="G118" s="219"/>
      <c r="H118" s="223">
        <v>28.629999999999999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2Q7nqkxqgdBjTtDkhS1nNgNJnsgWYZH2R4UlXdkE0aw+0K11us1R5lkY7xhEKeoTEUg9K8I7s9+KyW/D9zGkQg==" hashValue="Ao02p8KP1Nu5+9pz8gIhVq/Xy2WvlbrB5dXHW+OfMRw7iP+Sx7PIdE3uTSxjU7tC7dxDuFqZ86TFB/3MJgWvO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198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ROUND((SUM(BE86:BE537)),  2)</f>
        <v>0</v>
      </c>
      <c r="G33" s="39"/>
      <c r="H33" s="39"/>
      <c r="I33" s="149">
        <v>0.20999999999999999</v>
      </c>
      <c r="J33" s="148">
        <f>ROUND(((SUM(BE86:BE537))*I33),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ROUND((SUM(BF86:BF537)),  2)</f>
        <v>0</v>
      </c>
      <c r="G34" s="39"/>
      <c r="H34" s="39"/>
      <c r="I34" s="149">
        <v>0.14999999999999999</v>
      </c>
      <c r="J34" s="148">
        <f>ROUND(((SUM(BF86:BF537))*I34),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ROUND((SUM(BG86:BG537)),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ROUND((SUM(BH86:BH537)),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ROUND((SUM(BI86:BI537)),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SDZ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J151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J205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J221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J529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J536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01 - SDZ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240.07944678999996</v>
      </c>
      <c r="S86" s="97"/>
      <c r="T86" s="187">
        <f>T87</f>
        <v>71.783779999999993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P88+P151+P205+P221+P529+P536</f>
        <v>0</v>
      </c>
      <c r="Q87" s="197"/>
      <c r="R87" s="198">
        <f>R88+R151+R205+R221+R529+R536</f>
        <v>240.07944678999996</v>
      </c>
      <c r="S87" s="197"/>
      <c r="T87" s="199">
        <f>T88+T151+T205+T221+T529+T536</f>
        <v>71.783779999999993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BK88+BK151+BK205+BK221+BK529+BK536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84</v>
      </c>
      <c r="F88" s="203" t="s">
        <v>226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SUM(P89:P150)</f>
        <v>0</v>
      </c>
      <c r="Q88" s="197"/>
      <c r="R88" s="198">
        <f>SUM(R89:R150)</f>
        <v>0</v>
      </c>
      <c r="S88" s="197"/>
      <c r="T88" s="199">
        <f>SUM(T89:T150)</f>
        <v>1.21618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SUM(BK89:BK150)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228</v>
      </c>
      <c r="F89" s="207" t="s">
        <v>229</v>
      </c>
      <c r="G89" s="208" t="s">
        <v>230</v>
      </c>
      <c r="H89" s="209">
        <v>12.41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0.098000000000000004</v>
      </c>
      <c r="T89" s="215">
        <f>S89*H89</f>
        <v>1.21618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233</v>
      </c>
    </row>
    <row r="90" s="13" customFormat="1">
      <c r="A90" s="13"/>
      <c r="B90" s="218"/>
      <c r="C90" s="219"/>
      <c r="D90" s="220" t="s">
        <v>234</v>
      </c>
      <c r="E90" s="221" t="s">
        <v>19</v>
      </c>
      <c r="F90" s="222" t="s">
        <v>235</v>
      </c>
      <c r="G90" s="219"/>
      <c r="H90" s="223">
        <v>1.2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234</v>
      </c>
      <c r="AU90" s="229" t="s">
        <v>86</v>
      </c>
      <c r="AV90" s="13" t="s">
        <v>86</v>
      </c>
      <c r="AW90" s="13" t="s">
        <v>37</v>
      </c>
      <c r="AX90" s="13" t="s">
        <v>76</v>
      </c>
      <c r="AY90" s="229" t="s">
        <v>225</v>
      </c>
    </row>
    <row r="91" s="13" customFormat="1">
      <c r="A91" s="13"/>
      <c r="B91" s="218"/>
      <c r="C91" s="219"/>
      <c r="D91" s="220" t="s">
        <v>234</v>
      </c>
      <c r="E91" s="221" t="s">
        <v>19</v>
      </c>
      <c r="F91" s="222" t="s">
        <v>236</v>
      </c>
      <c r="G91" s="219"/>
      <c r="H91" s="223">
        <v>1.2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76</v>
      </c>
      <c r="AY91" s="229" t="s">
        <v>225</v>
      </c>
    </row>
    <row r="92" s="13" customFormat="1">
      <c r="A92" s="13"/>
      <c r="B92" s="218"/>
      <c r="C92" s="219"/>
      <c r="D92" s="220" t="s">
        <v>234</v>
      </c>
      <c r="E92" s="221" t="s">
        <v>19</v>
      </c>
      <c r="F92" s="222" t="s">
        <v>237</v>
      </c>
      <c r="G92" s="219"/>
      <c r="H92" s="223">
        <v>1.2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234</v>
      </c>
      <c r="AU92" s="229" t="s">
        <v>86</v>
      </c>
      <c r="AV92" s="13" t="s">
        <v>86</v>
      </c>
      <c r="AW92" s="13" t="s">
        <v>37</v>
      </c>
      <c r="AX92" s="13" t="s">
        <v>76</v>
      </c>
      <c r="AY92" s="229" t="s">
        <v>225</v>
      </c>
    </row>
    <row r="93" s="13" customFormat="1">
      <c r="A93" s="13"/>
      <c r="B93" s="218"/>
      <c r="C93" s="219"/>
      <c r="D93" s="220" t="s">
        <v>234</v>
      </c>
      <c r="E93" s="221" t="s">
        <v>19</v>
      </c>
      <c r="F93" s="222" t="s">
        <v>238</v>
      </c>
      <c r="G93" s="219"/>
      <c r="H93" s="223">
        <v>1.2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234</v>
      </c>
      <c r="AU93" s="229" t="s">
        <v>86</v>
      </c>
      <c r="AV93" s="13" t="s">
        <v>86</v>
      </c>
      <c r="AW93" s="13" t="s">
        <v>37</v>
      </c>
      <c r="AX93" s="13" t="s">
        <v>76</v>
      </c>
      <c r="AY93" s="229" t="s">
        <v>225</v>
      </c>
    </row>
    <row r="94" s="13" customFormat="1">
      <c r="A94" s="13"/>
      <c r="B94" s="218"/>
      <c r="C94" s="219"/>
      <c r="D94" s="220" t="s">
        <v>234</v>
      </c>
      <c r="E94" s="221" t="s">
        <v>19</v>
      </c>
      <c r="F94" s="222" t="s">
        <v>239</v>
      </c>
      <c r="G94" s="219"/>
      <c r="H94" s="223">
        <v>1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234</v>
      </c>
      <c r="AU94" s="229" t="s">
        <v>86</v>
      </c>
      <c r="AV94" s="13" t="s">
        <v>86</v>
      </c>
      <c r="AW94" s="13" t="s">
        <v>37</v>
      </c>
      <c r="AX94" s="13" t="s">
        <v>76</v>
      </c>
      <c r="AY94" s="229" t="s">
        <v>225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240</v>
      </c>
      <c r="G95" s="219"/>
      <c r="H95" s="223">
        <v>1.2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76</v>
      </c>
      <c r="AY95" s="229" t="s">
        <v>225</v>
      </c>
    </row>
    <row r="96" s="13" customFormat="1">
      <c r="A96" s="13"/>
      <c r="B96" s="218"/>
      <c r="C96" s="219"/>
      <c r="D96" s="220" t="s">
        <v>234</v>
      </c>
      <c r="E96" s="221" t="s">
        <v>19</v>
      </c>
      <c r="F96" s="222" t="s">
        <v>241</v>
      </c>
      <c r="G96" s="219"/>
      <c r="H96" s="223">
        <v>1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234</v>
      </c>
      <c r="AU96" s="229" t="s">
        <v>86</v>
      </c>
      <c r="AV96" s="13" t="s">
        <v>86</v>
      </c>
      <c r="AW96" s="13" t="s">
        <v>37</v>
      </c>
      <c r="AX96" s="13" t="s">
        <v>76</v>
      </c>
      <c r="AY96" s="229" t="s">
        <v>225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242</v>
      </c>
      <c r="G97" s="219"/>
      <c r="H97" s="223">
        <v>1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76</v>
      </c>
      <c r="AY97" s="229" t="s">
        <v>225</v>
      </c>
    </row>
    <row r="98" s="13" customFormat="1">
      <c r="A98" s="13"/>
      <c r="B98" s="218"/>
      <c r="C98" s="219"/>
      <c r="D98" s="220" t="s">
        <v>234</v>
      </c>
      <c r="E98" s="221" t="s">
        <v>19</v>
      </c>
      <c r="F98" s="222" t="s">
        <v>243</v>
      </c>
      <c r="G98" s="219"/>
      <c r="H98" s="223">
        <v>1.2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234</v>
      </c>
      <c r="AU98" s="229" t="s">
        <v>86</v>
      </c>
      <c r="AV98" s="13" t="s">
        <v>86</v>
      </c>
      <c r="AW98" s="13" t="s">
        <v>37</v>
      </c>
      <c r="AX98" s="13" t="s">
        <v>76</v>
      </c>
      <c r="AY98" s="229" t="s">
        <v>225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244</v>
      </c>
      <c r="G99" s="219"/>
      <c r="H99" s="223">
        <v>2.21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76</v>
      </c>
      <c r="AY99" s="229" t="s">
        <v>225</v>
      </c>
    </row>
    <row r="100" s="14" customFormat="1">
      <c r="A100" s="14"/>
      <c r="B100" s="230"/>
      <c r="C100" s="231"/>
      <c r="D100" s="220" t="s">
        <v>234</v>
      </c>
      <c r="E100" s="232" t="s">
        <v>19</v>
      </c>
      <c r="F100" s="233" t="s">
        <v>245</v>
      </c>
      <c r="G100" s="231"/>
      <c r="H100" s="234">
        <v>12.41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234</v>
      </c>
      <c r="AU100" s="240" t="s">
        <v>86</v>
      </c>
      <c r="AV100" s="14" t="s">
        <v>232</v>
      </c>
      <c r="AW100" s="14" t="s">
        <v>37</v>
      </c>
      <c r="AX100" s="14" t="s">
        <v>84</v>
      </c>
      <c r="AY100" s="240" t="s">
        <v>225</v>
      </c>
    </row>
    <row r="101" s="2" customFormat="1" ht="44.25" customHeight="1">
      <c r="A101" s="39"/>
      <c r="B101" s="40"/>
      <c r="C101" s="205" t="s">
        <v>86</v>
      </c>
      <c r="D101" s="205" t="s">
        <v>227</v>
      </c>
      <c r="E101" s="206" t="s">
        <v>246</v>
      </c>
      <c r="F101" s="207" t="s">
        <v>247</v>
      </c>
      <c r="G101" s="208" t="s">
        <v>248</v>
      </c>
      <c r="H101" s="209">
        <v>72.200000000000003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249</v>
      </c>
    </row>
    <row r="102" s="13" customFormat="1">
      <c r="A102" s="13"/>
      <c r="B102" s="218"/>
      <c r="C102" s="219"/>
      <c r="D102" s="220" t="s">
        <v>234</v>
      </c>
      <c r="E102" s="221" t="s">
        <v>19</v>
      </c>
      <c r="F102" s="222" t="s">
        <v>250</v>
      </c>
      <c r="G102" s="219"/>
      <c r="H102" s="223">
        <v>0.94999999999999996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234</v>
      </c>
      <c r="AU102" s="229" t="s">
        <v>86</v>
      </c>
      <c r="AV102" s="13" t="s">
        <v>86</v>
      </c>
      <c r="AW102" s="13" t="s">
        <v>37</v>
      </c>
      <c r="AX102" s="13" t="s">
        <v>76</v>
      </c>
      <c r="AY102" s="229" t="s">
        <v>225</v>
      </c>
    </row>
    <row r="103" s="13" customFormat="1">
      <c r="A103" s="13"/>
      <c r="B103" s="218"/>
      <c r="C103" s="219"/>
      <c r="D103" s="220" t="s">
        <v>234</v>
      </c>
      <c r="E103" s="221" t="s">
        <v>19</v>
      </c>
      <c r="F103" s="222" t="s">
        <v>251</v>
      </c>
      <c r="G103" s="219"/>
      <c r="H103" s="223">
        <v>0.94999999999999996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234</v>
      </c>
      <c r="AU103" s="229" t="s">
        <v>86</v>
      </c>
      <c r="AV103" s="13" t="s">
        <v>86</v>
      </c>
      <c r="AW103" s="13" t="s">
        <v>37</v>
      </c>
      <c r="AX103" s="13" t="s">
        <v>76</v>
      </c>
      <c r="AY103" s="229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19</v>
      </c>
      <c r="F104" s="222" t="s">
        <v>252</v>
      </c>
      <c r="G104" s="219"/>
      <c r="H104" s="223">
        <v>0.94999999999999996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253</v>
      </c>
      <c r="G105" s="219"/>
      <c r="H105" s="223">
        <v>2.7999999999999998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19</v>
      </c>
      <c r="F106" s="222" t="s">
        <v>254</v>
      </c>
      <c r="G106" s="219"/>
      <c r="H106" s="223">
        <v>8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19</v>
      </c>
      <c r="F107" s="222" t="s">
        <v>255</v>
      </c>
      <c r="G107" s="219"/>
      <c r="H107" s="223">
        <v>2.7999999999999998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256</v>
      </c>
      <c r="G108" s="219"/>
      <c r="H108" s="223">
        <v>0.94999999999999996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76</v>
      </c>
      <c r="AY108" s="229" t="s">
        <v>225</v>
      </c>
    </row>
    <row r="109" s="13" customFormat="1">
      <c r="A109" s="13"/>
      <c r="B109" s="218"/>
      <c r="C109" s="219"/>
      <c r="D109" s="220" t="s">
        <v>234</v>
      </c>
      <c r="E109" s="221" t="s">
        <v>19</v>
      </c>
      <c r="F109" s="222" t="s">
        <v>257</v>
      </c>
      <c r="G109" s="219"/>
      <c r="H109" s="223">
        <v>8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234</v>
      </c>
      <c r="AU109" s="229" t="s">
        <v>86</v>
      </c>
      <c r="AV109" s="13" t="s">
        <v>86</v>
      </c>
      <c r="AW109" s="13" t="s">
        <v>37</v>
      </c>
      <c r="AX109" s="13" t="s">
        <v>76</v>
      </c>
      <c r="AY109" s="229" t="s">
        <v>225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258</v>
      </c>
      <c r="G110" s="219"/>
      <c r="H110" s="223">
        <v>8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76</v>
      </c>
      <c r="AY110" s="229" t="s">
        <v>225</v>
      </c>
    </row>
    <row r="111" s="13" customFormat="1">
      <c r="A111" s="13"/>
      <c r="B111" s="218"/>
      <c r="C111" s="219"/>
      <c r="D111" s="220" t="s">
        <v>234</v>
      </c>
      <c r="E111" s="221" t="s">
        <v>19</v>
      </c>
      <c r="F111" s="222" t="s">
        <v>259</v>
      </c>
      <c r="G111" s="219"/>
      <c r="H111" s="223">
        <v>8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234</v>
      </c>
      <c r="AU111" s="229" t="s">
        <v>86</v>
      </c>
      <c r="AV111" s="13" t="s">
        <v>86</v>
      </c>
      <c r="AW111" s="13" t="s">
        <v>37</v>
      </c>
      <c r="AX111" s="13" t="s">
        <v>76</v>
      </c>
      <c r="AY111" s="229" t="s">
        <v>225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260</v>
      </c>
      <c r="G112" s="219"/>
      <c r="H112" s="223">
        <v>8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76</v>
      </c>
      <c r="AY112" s="229" t="s">
        <v>225</v>
      </c>
    </row>
    <row r="113" s="13" customFormat="1">
      <c r="A113" s="13"/>
      <c r="B113" s="218"/>
      <c r="C113" s="219"/>
      <c r="D113" s="220" t="s">
        <v>234</v>
      </c>
      <c r="E113" s="221" t="s">
        <v>19</v>
      </c>
      <c r="F113" s="222" t="s">
        <v>261</v>
      </c>
      <c r="G113" s="219"/>
      <c r="H113" s="223">
        <v>2.7999999999999998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37</v>
      </c>
      <c r="AX113" s="13" t="s">
        <v>76</v>
      </c>
      <c r="AY113" s="229" t="s">
        <v>225</v>
      </c>
    </row>
    <row r="114" s="13" customFormat="1">
      <c r="A114" s="13"/>
      <c r="B114" s="218"/>
      <c r="C114" s="219"/>
      <c r="D114" s="220" t="s">
        <v>234</v>
      </c>
      <c r="E114" s="221" t="s">
        <v>19</v>
      </c>
      <c r="F114" s="222" t="s">
        <v>262</v>
      </c>
      <c r="G114" s="219"/>
      <c r="H114" s="223">
        <v>2.7999999999999998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76</v>
      </c>
      <c r="AY114" s="229" t="s">
        <v>225</v>
      </c>
    </row>
    <row r="115" s="13" customFormat="1">
      <c r="A115" s="13"/>
      <c r="B115" s="218"/>
      <c r="C115" s="219"/>
      <c r="D115" s="220" t="s">
        <v>234</v>
      </c>
      <c r="E115" s="221" t="s">
        <v>19</v>
      </c>
      <c r="F115" s="222" t="s">
        <v>263</v>
      </c>
      <c r="G115" s="219"/>
      <c r="H115" s="223">
        <v>2.7999999999999998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234</v>
      </c>
      <c r="AU115" s="229" t="s">
        <v>86</v>
      </c>
      <c r="AV115" s="13" t="s">
        <v>86</v>
      </c>
      <c r="AW115" s="13" t="s">
        <v>37</v>
      </c>
      <c r="AX115" s="13" t="s">
        <v>76</v>
      </c>
      <c r="AY115" s="229" t="s">
        <v>225</v>
      </c>
    </row>
    <row r="116" s="13" customFormat="1">
      <c r="A116" s="13"/>
      <c r="B116" s="218"/>
      <c r="C116" s="219"/>
      <c r="D116" s="220" t="s">
        <v>234</v>
      </c>
      <c r="E116" s="221" t="s">
        <v>19</v>
      </c>
      <c r="F116" s="222" t="s">
        <v>264</v>
      </c>
      <c r="G116" s="219"/>
      <c r="H116" s="223">
        <v>2.7999999999999998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76</v>
      </c>
      <c r="AY116" s="229" t="s">
        <v>225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265</v>
      </c>
      <c r="G117" s="219"/>
      <c r="H117" s="223">
        <v>0.94999999999999996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76</v>
      </c>
      <c r="AY117" s="229" t="s">
        <v>225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266</v>
      </c>
      <c r="G118" s="219"/>
      <c r="H118" s="223">
        <v>1.75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76</v>
      </c>
      <c r="AY118" s="229" t="s">
        <v>225</v>
      </c>
    </row>
    <row r="119" s="13" customFormat="1">
      <c r="A119" s="13"/>
      <c r="B119" s="218"/>
      <c r="C119" s="219"/>
      <c r="D119" s="220" t="s">
        <v>234</v>
      </c>
      <c r="E119" s="221" t="s">
        <v>19</v>
      </c>
      <c r="F119" s="222" t="s">
        <v>267</v>
      </c>
      <c r="G119" s="219"/>
      <c r="H119" s="223">
        <v>1.75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76</v>
      </c>
      <c r="AY119" s="229" t="s">
        <v>225</v>
      </c>
    </row>
    <row r="120" s="13" customFormat="1">
      <c r="A120" s="13"/>
      <c r="B120" s="218"/>
      <c r="C120" s="219"/>
      <c r="D120" s="220" t="s">
        <v>234</v>
      </c>
      <c r="E120" s="221" t="s">
        <v>19</v>
      </c>
      <c r="F120" s="222" t="s">
        <v>268</v>
      </c>
      <c r="G120" s="219"/>
      <c r="H120" s="223">
        <v>0.94999999999999996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37</v>
      </c>
      <c r="AX120" s="13" t="s">
        <v>76</v>
      </c>
      <c r="AY120" s="229" t="s">
        <v>225</v>
      </c>
    </row>
    <row r="121" s="13" customFormat="1">
      <c r="A121" s="13"/>
      <c r="B121" s="218"/>
      <c r="C121" s="219"/>
      <c r="D121" s="220" t="s">
        <v>234</v>
      </c>
      <c r="E121" s="221" t="s">
        <v>19</v>
      </c>
      <c r="F121" s="222" t="s">
        <v>269</v>
      </c>
      <c r="G121" s="219"/>
      <c r="H121" s="223">
        <v>0.94999999999999996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37</v>
      </c>
      <c r="AX121" s="13" t="s">
        <v>76</v>
      </c>
      <c r="AY121" s="229" t="s">
        <v>225</v>
      </c>
    </row>
    <row r="122" s="13" customFormat="1">
      <c r="A122" s="13"/>
      <c r="B122" s="218"/>
      <c r="C122" s="219"/>
      <c r="D122" s="220" t="s">
        <v>234</v>
      </c>
      <c r="E122" s="221" t="s">
        <v>19</v>
      </c>
      <c r="F122" s="222" t="s">
        <v>270</v>
      </c>
      <c r="G122" s="219"/>
      <c r="H122" s="223">
        <v>1.75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234</v>
      </c>
      <c r="AU122" s="229" t="s">
        <v>86</v>
      </c>
      <c r="AV122" s="13" t="s">
        <v>86</v>
      </c>
      <c r="AW122" s="13" t="s">
        <v>37</v>
      </c>
      <c r="AX122" s="13" t="s">
        <v>76</v>
      </c>
      <c r="AY122" s="229" t="s">
        <v>225</v>
      </c>
    </row>
    <row r="123" s="13" customFormat="1">
      <c r="A123" s="13"/>
      <c r="B123" s="218"/>
      <c r="C123" s="219"/>
      <c r="D123" s="220" t="s">
        <v>234</v>
      </c>
      <c r="E123" s="221" t="s">
        <v>19</v>
      </c>
      <c r="F123" s="222" t="s">
        <v>271</v>
      </c>
      <c r="G123" s="219"/>
      <c r="H123" s="223">
        <v>1.75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234</v>
      </c>
      <c r="AU123" s="229" t="s">
        <v>86</v>
      </c>
      <c r="AV123" s="13" t="s">
        <v>86</v>
      </c>
      <c r="AW123" s="13" t="s">
        <v>37</v>
      </c>
      <c r="AX123" s="13" t="s">
        <v>76</v>
      </c>
      <c r="AY123" s="229" t="s">
        <v>225</v>
      </c>
    </row>
    <row r="124" s="13" customFormat="1">
      <c r="A124" s="13"/>
      <c r="B124" s="218"/>
      <c r="C124" s="219"/>
      <c r="D124" s="220" t="s">
        <v>234</v>
      </c>
      <c r="E124" s="221" t="s">
        <v>19</v>
      </c>
      <c r="F124" s="222" t="s">
        <v>272</v>
      </c>
      <c r="G124" s="219"/>
      <c r="H124" s="223">
        <v>1.75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76</v>
      </c>
      <c r="AY124" s="229" t="s">
        <v>225</v>
      </c>
    </row>
    <row r="125" s="14" customFormat="1">
      <c r="A125" s="14"/>
      <c r="B125" s="230"/>
      <c r="C125" s="231"/>
      <c r="D125" s="220" t="s">
        <v>234</v>
      </c>
      <c r="E125" s="232" t="s">
        <v>19</v>
      </c>
      <c r="F125" s="233" t="s">
        <v>245</v>
      </c>
      <c r="G125" s="231"/>
      <c r="H125" s="234">
        <v>72.200000000000003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234</v>
      </c>
      <c r="AU125" s="240" t="s">
        <v>86</v>
      </c>
      <c r="AV125" s="14" t="s">
        <v>232</v>
      </c>
      <c r="AW125" s="14" t="s">
        <v>37</v>
      </c>
      <c r="AX125" s="14" t="s">
        <v>84</v>
      </c>
      <c r="AY125" s="240" t="s">
        <v>225</v>
      </c>
    </row>
    <row r="126" s="2" customFormat="1" ht="44.25" customHeight="1">
      <c r="A126" s="39"/>
      <c r="B126" s="40"/>
      <c r="C126" s="205" t="s">
        <v>273</v>
      </c>
      <c r="D126" s="205" t="s">
        <v>227</v>
      </c>
      <c r="E126" s="206" t="s">
        <v>274</v>
      </c>
      <c r="F126" s="207" t="s">
        <v>275</v>
      </c>
      <c r="G126" s="208" t="s">
        <v>248</v>
      </c>
      <c r="H126" s="209">
        <v>44.299999999999997</v>
      </c>
      <c r="I126" s="210"/>
      <c r="J126" s="211">
        <f>ROUND(I126*H126,2)</f>
        <v>0</v>
      </c>
      <c r="K126" s="207" t="s">
        <v>231</v>
      </c>
      <c r="L126" s="45"/>
      <c r="M126" s="212" t="s">
        <v>19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232</v>
      </c>
      <c r="AT126" s="216" t="s">
        <v>227</v>
      </c>
      <c r="AU126" s="216" t="s">
        <v>86</v>
      </c>
      <c r="AY126" s="18" t="s">
        <v>225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84</v>
      </c>
      <c r="BK126" s="217">
        <f>ROUND(I126*H126,2)</f>
        <v>0</v>
      </c>
      <c r="BL126" s="18" t="s">
        <v>232</v>
      </c>
      <c r="BM126" s="216" t="s">
        <v>276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277</v>
      </c>
      <c r="G127" s="219"/>
      <c r="H127" s="223">
        <v>0.94999999999999996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278</v>
      </c>
      <c r="G128" s="219"/>
      <c r="H128" s="223">
        <v>0.94999999999999996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76</v>
      </c>
      <c r="AY128" s="229" t="s">
        <v>225</v>
      </c>
    </row>
    <row r="129" s="13" customFormat="1">
      <c r="A129" s="13"/>
      <c r="B129" s="218"/>
      <c r="C129" s="219"/>
      <c r="D129" s="220" t="s">
        <v>234</v>
      </c>
      <c r="E129" s="221" t="s">
        <v>19</v>
      </c>
      <c r="F129" s="222" t="s">
        <v>279</v>
      </c>
      <c r="G129" s="219"/>
      <c r="H129" s="223">
        <v>0.94999999999999996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234</v>
      </c>
      <c r="AU129" s="229" t="s">
        <v>86</v>
      </c>
      <c r="AV129" s="13" t="s">
        <v>86</v>
      </c>
      <c r="AW129" s="13" t="s">
        <v>37</v>
      </c>
      <c r="AX129" s="13" t="s">
        <v>76</v>
      </c>
      <c r="AY129" s="229" t="s">
        <v>225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280</v>
      </c>
      <c r="G130" s="219"/>
      <c r="H130" s="223">
        <v>1.8999999999999999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76</v>
      </c>
      <c r="AY130" s="229" t="s">
        <v>225</v>
      </c>
    </row>
    <row r="131" s="13" customFormat="1">
      <c r="A131" s="13"/>
      <c r="B131" s="218"/>
      <c r="C131" s="219"/>
      <c r="D131" s="220" t="s">
        <v>234</v>
      </c>
      <c r="E131" s="221" t="s">
        <v>19</v>
      </c>
      <c r="F131" s="222" t="s">
        <v>281</v>
      </c>
      <c r="G131" s="219"/>
      <c r="H131" s="223">
        <v>3.5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37</v>
      </c>
      <c r="AX131" s="13" t="s">
        <v>76</v>
      </c>
      <c r="AY131" s="229" t="s">
        <v>225</v>
      </c>
    </row>
    <row r="132" s="13" customFormat="1">
      <c r="A132" s="13"/>
      <c r="B132" s="218"/>
      <c r="C132" s="219"/>
      <c r="D132" s="220" t="s">
        <v>234</v>
      </c>
      <c r="E132" s="221" t="s">
        <v>19</v>
      </c>
      <c r="F132" s="222" t="s">
        <v>282</v>
      </c>
      <c r="G132" s="219"/>
      <c r="H132" s="223">
        <v>1.8999999999999999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37</v>
      </c>
      <c r="AX132" s="13" t="s">
        <v>76</v>
      </c>
      <c r="AY132" s="229" t="s">
        <v>225</v>
      </c>
    </row>
    <row r="133" s="13" customFormat="1">
      <c r="A133" s="13"/>
      <c r="B133" s="218"/>
      <c r="C133" s="219"/>
      <c r="D133" s="220" t="s">
        <v>234</v>
      </c>
      <c r="E133" s="221" t="s">
        <v>19</v>
      </c>
      <c r="F133" s="222" t="s">
        <v>283</v>
      </c>
      <c r="G133" s="219"/>
      <c r="H133" s="223">
        <v>0.94999999999999996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37</v>
      </c>
      <c r="AX133" s="13" t="s">
        <v>76</v>
      </c>
      <c r="AY133" s="229" t="s">
        <v>225</v>
      </c>
    </row>
    <row r="134" s="13" customFormat="1">
      <c r="A134" s="13"/>
      <c r="B134" s="218"/>
      <c r="C134" s="219"/>
      <c r="D134" s="220" t="s">
        <v>234</v>
      </c>
      <c r="E134" s="221" t="s">
        <v>19</v>
      </c>
      <c r="F134" s="222" t="s">
        <v>284</v>
      </c>
      <c r="G134" s="219"/>
      <c r="H134" s="223">
        <v>3.5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234</v>
      </c>
      <c r="AU134" s="229" t="s">
        <v>86</v>
      </c>
      <c r="AV134" s="13" t="s">
        <v>86</v>
      </c>
      <c r="AW134" s="13" t="s">
        <v>37</v>
      </c>
      <c r="AX134" s="13" t="s">
        <v>76</v>
      </c>
      <c r="AY134" s="229" t="s">
        <v>225</v>
      </c>
    </row>
    <row r="135" s="13" customFormat="1">
      <c r="A135" s="13"/>
      <c r="B135" s="218"/>
      <c r="C135" s="219"/>
      <c r="D135" s="220" t="s">
        <v>234</v>
      </c>
      <c r="E135" s="221" t="s">
        <v>19</v>
      </c>
      <c r="F135" s="222" t="s">
        <v>285</v>
      </c>
      <c r="G135" s="219"/>
      <c r="H135" s="223">
        <v>3.5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234</v>
      </c>
      <c r="AU135" s="229" t="s">
        <v>86</v>
      </c>
      <c r="AV135" s="13" t="s">
        <v>86</v>
      </c>
      <c r="AW135" s="13" t="s">
        <v>37</v>
      </c>
      <c r="AX135" s="13" t="s">
        <v>76</v>
      </c>
      <c r="AY135" s="229" t="s">
        <v>225</v>
      </c>
    </row>
    <row r="136" s="13" customFormat="1">
      <c r="A136" s="13"/>
      <c r="B136" s="218"/>
      <c r="C136" s="219"/>
      <c r="D136" s="220" t="s">
        <v>234</v>
      </c>
      <c r="E136" s="221" t="s">
        <v>19</v>
      </c>
      <c r="F136" s="222" t="s">
        <v>286</v>
      </c>
      <c r="G136" s="219"/>
      <c r="H136" s="223">
        <v>3.5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234</v>
      </c>
      <c r="AU136" s="229" t="s">
        <v>86</v>
      </c>
      <c r="AV136" s="13" t="s">
        <v>86</v>
      </c>
      <c r="AW136" s="13" t="s">
        <v>37</v>
      </c>
      <c r="AX136" s="13" t="s">
        <v>76</v>
      </c>
      <c r="AY136" s="229" t="s">
        <v>225</v>
      </c>
    </row>
    <row r="137" s="13" customFormat="1">
      <c r="A137" s="13"/>
      <c r="B137" s="218"/>
      <c r="C137" s="219"/>
      <c r="D137" s="220" t="s">
        <v>234</v>
      </c>
      <c r="E137" s="221" t="s">
        <v>19</v>
      </c>
      <c r="F137" s="222" t="s">
        <v>287</v>
      </c>
      <c r="G137" s="219"/>
      <c r="H137" s="223">
        <v>3.5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234</v>
      </c>
      <c r="AU137" s="229" t="s">
        <v>86</v>
      </c>
      <c r="AV137" s="13" t="s">
        <v>86</v>
      </c>
      <c r="AW137" s="13" t="s">
        <v>37</v>
      </c>
      <c r="AX137" s="13" t="s">
        <v>76</v>
      </c>
      <c r="AY137" s="229" t="s">
        <v>225</v>
      </c>
    </row>
    <row r="138" s="13" customFormat="1">
      <c r="A138" s="13"/>
      <c r="B138" s="218"/>
      <c r="C138" s="219"/>
      <c r="D138" s="220" t="s">
        <v>234</v>
      </c>
      <c r="E138" s="221" t="s">
        <v>19</v>
      </c>
      <c r="F138" s="222" t="s">
        <v>288</v>
      </c>
      <c r="G138" s="219"/>
      <c r="H138" s="223">
        <v>1.8999999999999999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234</v>
      </c>
      <c r="AU138" s="229" t="s">
        <v>86</v>
      </c>
      <c r="AV138" s="13" t="s">
        <v>86</v>
      </c>
      <c r="AW138" s="13" t="s">
        <v>37</v>
      </c>
      <c r="AX138" s="13" t="s">
        <v>76</v>
      </c>
      <c r="AY138" s="229" t="s">
        <v>225</v>
      </c>
    </row>
    <row r="139" s="13" customFormat="1">
      <c r="A139" s="13"/>
      <c r="B139" s="218"/>
      <c r="C139" s="219"/>
      <c r="D139" s="220" t="s">
        <v>234</v>
      </c>
      <c r="E139" s="221" t="s">
        <v>19</v>
      </c>
      <c r="F139" s="222" t="s">
        <v>289</v>
      </c>
      <c r="G139" s="219"/>
      <c r="H139" s="223">
        <v>1.8999999999999999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234</v>
      </c>
      <c r="AU139" s="229" t="s">
        <v>86</v>
      </c>
      <c r="AV139" s="13" t="s">
        <v>86</v>
      </c>
      <c r="AW139" s="13" t="s">
        <v>37</v>
      </c>
      <c r="AX139" s="13" t="s">
        <v>76</v>
      </c>
      <c r="AY139" s="229" t="s">
        <v>225</v>
      </c>
    </row>
    <row r="140" s="13" customFormat="1">
      <c r="A140" s="13"/>
      <c r="B140" s="218"/>
      <c r="C140" s="219"/>
      <c r="D140" s="220" t="s">
        <v>234</v>
      </c>
      <c r="E140" s="221" t="s">
        <v>19</v>
      </c>
      <c r="F140" s="222" t="s">
        <v>290</v>
      </c>
      <c r="G140" s="219"/>
      <c r="H140" s="223">
        <v>1.8999999999999999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234</v>
      </c>
      <c r="AU140" s="229" t="s">
        <v>86</v>
      </c>
      <c r="AV140" s="13" t="s">
        <v>86</v>
      </c>
      <c r="AW140" s="13" t="s">
        <v>37</v>
      </c>
      <c r="AX140" s="13" t="s">
        <v>76</v>
      </c>
      <c r="AY140" s="229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291</v>
      </c>
      <c r="G141" s="219"/>
      <c r="H141" s="223">
        <v>1.8999999999999999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3" customFormat="1">
      <c r="A142" s="13"/>
      <c r="B142" s="218"/>
      <c r="C142" s="219"/>
      <c r="D142" s="220" t="s">
        <v>234</v>
      </c>
      <c r="E142" s="221" t="s">
        <v>19</v>
      </c>
      <c r="F142" s="222" t="s">
        <v>292</v>
      </c>
      <c r="G142" s="219"/>
      <c r="H142" s="223">
        <v>0.94999999999999996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234</v>
      </c>
      <c r="AU142" s="229" t="s">
        <v>86</v>
      </c>
      <c r="AV142" s="13" t="s">
        <v>86</v>
      </c>
      <c r="AW142" s="13" t="s">
        <v>37</v>
      </c>
      <c r="AX142" s="13" t="s">
        <v>76</v>
      </c>
      <c r="AY142" s="229" t="s">
        <v>225</v>
      </c>
    </row>
    <row r="143" s="13" customFormat="1">
      <c r="A143" s="13"/>
      <c r="B143" s="218"/>
      <c r="C143" s="219"/>
      <c r="D143" s="220" t="s">
        <v>234</v>
      </c>
      <c r="E143" s="221" t="s">
        <v>19</v>
      </c>
      <c r="F143" s="222" t="s">
        <v>293</v>
      </c>
      <c r="G143" s="219"/>
      <c r="H143" s="223">
        <v>1.75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234</v>
      </c>
      <c r="AU143" s="229" t="s">
        <v>86</v>
      </c>
      <c r="AV143" s="13" t="s">
        <v>86</v>
      </c>
      <c r="AW143" s="13" t="s">
        <v>37</v>
      </c>
      <c r="AX143" s="13" t="s">
        <v>76</v>
      </c>
      <c r="AY143" s="229" t="s">
        <v>225</v>
      </c>
    </row>
    <row r="144" s="13" customFormat="1">
      <c r="A144" s="13"/>
      <c r="B144" s="218"/>
      <c r="C144" s="219"/>
      <c r="D144" s="220" t="s">
        <v>234</v>
      </c>
      <c r="E144" s="221" t="s">
        <v>19</v>
      </c>
      <c r="F144" s="222" t="s">
        <v>294</v>
      </c>
      <c r="G144" s="219"/>
      <c r="H144" s="223">
        <v>1.75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234</v>
      </c>
      <c r="AU144" s="229" t="s">
        <v>86</v>
      </c>
      <c r="AV144" s="13" t="s">
        <v>86</v>
      </c>
      <c r="AW144" s="13" t="s">
        <v>37</v>
      </c>
      <c r="AX144" s="13" t="s">
        <v>76</v>
      </c>
      <c r="AY144" s="229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295</v>
      </c>
      <c r="G145" s="219"/>
      <c r="H145" s="223">
        <v>0.94999999999999996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296</v>
      </c>
      <c r="G146" s="219"/>
      <c r="H146" s="223">
        <v>0.94999999999999996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3" customFormat="1">
      <c r="A147" s="13"/>
      <c r="B147" s="218"/>
      <c r="C147" s="219"/>
      <c r="D147" s="220" t="s">
        <v>234</v>
      </c>
      <c r="E147" s="221" t="s">
        <v>19</v>
      </c>
      <c r="F147" s="222" t="s">
        <v>297</v>
      </c>
      <c r="G147" s="219"/>
      <c r="H147" s="223">
        <v>1.75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234</v>
      </c>
      <c r="AU147" s="229" t="s">
        <v>86</v>
      </c>
      <c r="AV147" s="13" t="s">
        <v>86</v>
      </c>
      <c r="AW147" s="13" t="s">
        <v>37</v>
      </c>
      <c r="AX147" s="13" t="s">
        <v>76</v>
      </c>
      <c r="AY147" s="229" t="s">
        <v>225</v>
      </c>
    </row>
    <row r="148" s="13" customFormat="1">
      <c r="A148" s="13"/>
      <c r="B148" s="218"/>
      <c r="C148" s="219"/>
      <c r="D148" s="220" t="s">
        <v>234</v>
      </c>
      <c r="E148" s="221" t="s">
        <v>19</v>
      </c>
      <c r="F148" s="222" t="s">
        <v>298</v>
      </c>
      <c r="G148" s="219"/>
      <c r="H148" s="223">
        <v>1.75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234</v>
      </c>
      <c r="AU148" s="229" t="s">
        <v>86</v>
      </c>
      <c r="AV148" s="13" t="s">
        <v>86</v>
      </c>
      <c r="AW148" s="13" t="s">
        <v>37</v>
      </c>
      <c r="AX148" s="13" t="s">
        <v>76</v>
      </c>
      <c r="AY148" s="229" t="s">
        <v>225</v>
      </c>
    </row>
    <row r="149" s="13" customFormat="1">
      <c r="A149" s="13"/>
      <c r="B149" s="218"/>
      <c r="C149" s="219"/>
      <c r="D149" s="220" t="s">
        <v>234</v>
      </c>
      <c r="E149" s="221" t="s">
        <v>19</v>
      </c>
      <c r="F149" s="222" t="s">
        <v>299</v>
      </c>
      <c r="G149" s="219"/>
      <c r="H149" s="223">
        <v>1.75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234</v>
      </c>
      <c r="AU149" s="229" t="s">
        <v>86</v>
      </c>
      <c r="AV149" s="13" t="s">
        <v>86</v>
      </c>
      <c r="AW149" s="13" t="s">
        <v>37</v>
      </c>
      <c r="AX149" s="13" t="s">
        <v>76</v>
      </c>
      <c r="AY149" s="229" t="s">
        <v>225</v>
      </c>
    </row>
    <row r="150" s="14" customFormat="1">
      <c r="A150" s="14"/>
      <c r="B150" s="230"/>
      <c r="C150" s="231"/>
      <c r="D150" s="220" t="s">
        <v>234</v>
      </c>
      <c r="E150" s="232" t="s">
        <v>19</v>
      </c>
      <c r="F150" s="233" t="s">
        <v>245</v>
      </c>
      <c r="G150" s="231"/>
      <c r="H150" s="234">
        <v>44.299999999999997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234</v>
      </c>
      <c r="AU150" s="240" t="s">
        <v>86</v>
      </c>
      <c r="AV150" s="14" t="s">
        <v>232</v>
      </c>
      <c r="AW150" s="14" t="s">
        <v>37</v>
      </c>
      <c r="AX150" s="14" t="s">
        <v>84</v>
      </c>
      <c r="AY150" s="240" t="s">
        <v>225</v>
      </c>
    </row>
    <row r="151" s="12" customFormat="1" ht="22.8" customHeight="1">
      <c r="A151" s="12"/>
      <c r="B151" s="189"/>
      <c r="C151" s="190"/>
      <c r="D151" s="191" t="s">
        <v>75</v>
      </c>
      <c r="E151" s="203" t="s">
        <v>86</v>
      </c>
      <c r="F151" s="203" t="s">
        <v>300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SUM(P152:P204)</f>
        <v>0</v>
      </c>
      <c r="Q151" s="197"/>
      <c r="R151" s="198">
        <f>SUM(R152:R204)</f>
        <v>148.50260985</v>
      </c>
      <c r="S151" s="197"/>
      <c r="T151" s="199">
        <f>SUM(T152:T204)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84</v>
      </c>
      <c r="AT151" s="201" t="s">
        <v>75</v>
      </c>
      <c r="AU151" s="201" t="s">
        <v>84</v>
      </c>
      <c r="AY151" s="200" t="s">
        <v>225</v>
      </c>
      <c r="BK151" s="202">
        <f>SUM(BK152:BK204)</f>
        <v>0</v>
      </c>
    </row>
    <row r="152" s="2" customFormat="1" ht="33" customHeight="1">
      <c r="A152" s="39"/>
      <c r="B152" s="40"/>
      <c r="C152" s="205" t="s">
        <v>232</v>
      </c>
      <c r="D152" s="205" t="s">
        <v>227</v>
      </c>
      <c r="E152" s="206" t="s">
        <v>301</v>
      </c>
      <c r="F152" s="207" t="s">
        <v>302</v>
      </c>
      <c r="G152" s="208" t="s">
        <v>248</v>
      </c>
      <c r="H152" s="209">
        <v>56.700000000000003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2.45329</v>
      </c>
      <c r="R152" s="214">
        <f>Q152*H152</f>
        <v>139.10154299999999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303</v>
      </c>
    </row>
    <row r="153" s="13" customFormat="1">
      <c r="A153" s="13"/>
      <c r="B153" s="218"/>
      <c r="C153" s="219"/>
      <c r="D153" s="220" t="s">
        <v>234</v>
      </c>
      <c r="E153" s="221" t="s">
        <v>19</v>
      </c>
      <c r="F153" s="222" t="s">
        <v>304</v>
      </c>
      <c r="G153" s="219"/>
      <c r="H153" s="223">
        <v>0.90000000000000002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234</v>
      </c>
      <c r="AU153" s="229" t="s">
        <v>86</v>
      </c>
      <c r="AV153" s="13" t="s">
        <v>86</v>
      </c>
      <c r="AW153" s="13" t="s">
        <v>37</v>
      </c>
      <c r="AX153" s="13" t="s">
        <v>76</v>
      </c>
      <c r="AY153" s="229" t="s">
        <v>225</v>
      </c>
    </row>
    <row r="154" s="13" customFormat="1">
      <c r="A154" s="13"/>
      <c r="B154" s="218"/>
      <c r="C154" s="219"/>
      <c r="D154" s="220" t="s">
        <v>234</v>
      </c>
      <c r="E154" s="221" t="s">
        <v>19</v>
      </c>
      <c r="F154" s="222" t="s">
        <v>305</v>
      </c>
      <c r="G154" s="219"/>
      <c r="H154" s="223">
        <v>0.90000000000000002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234</v>
      </c>
      <c r="AU154" s="229" t="s">
        <v>86</v>
      </c>
      <c r="AV154" s="13" t="s">
        <v>86</v>
      </c>
      <c r="AW154" s="13" t="s">
        <v>37</v>
      </c>
      <c r="AX154" s="13" t="s">
        <v>76</v>
      </c>
      <c r="AY154" s="229" t="s">
        <v>225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306</v>
      </c>
      <c r="G155" s="219"/>
      <c r="H155" s="223">
        <v>0.90000000000000002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76</v>
      </c>
      <c r="AY155" s="229" t="s">
        <v>225</v>
      </c>
    </row>
    <row r="156" s="13" customFormat="1">
      <c r="A156" s="13"/>
      <c r="B156" s="218"/>
      <c r="C156" s="219"/>
      <c r="D156" s="220" t="s">
        <v>234</v>
      </c>
      <c r="E156" s="221" t="s">
        <v>19</v>
      </c>
      <c r="F156" s="222" t="s">
        <v>307</v>
      </c>
      <c r="G156" s="219"/>
      <c r="H156" s="223">
        <v>0.90000000000000002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37</v>
      </c>
      <c r="AX156" s="13" t="s">
        <v>76</v>
      </c>
      <c r="AY156" s="229" t="s">
        <v>225</v>
      </c>
    </row>
    <row r="157" s="13" customFormat="1">
      <c r="A157" s="13"/>
      <c r="B157" s="218"/>
      <c r="C157" s="219"/>
      <c r="D157" s="220" t="s">
        <v>234</v>
      </c>
      <c r="E157" s="221" t="s">
        <v>19</v>
      </c>
      <c r="F157" s="222" t="s">
        <v>308</v>
      </c>
      <c r="G157" s="219"/>
      <c r="H157" s="223">
        <v>4.5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234</v>
      </c>
      <c r="AU157" s="229" t="s">
        <v>86</v>
      </c>
      <c r="AV157" s="13" t="s">
        <v>86</v>
      </c>
      <c r="AW157" s="13" t="s">
        <v>37</v>
      </c>
      <c r="AX157" s="13" t="s">
        <v>76</v>
      </c>
      <c r="AY157" s="229" t="s">
        <v>225</v>
      </c>
    </row>
    <row r="158" s="13" customFormat="1">
      <c r="A158" s="13"/>
      <c r="B158" s="218"/>
      <c r="C158" s="219"/>
      <c r="D158" s="220" t="s">
        <v>234</v>
      </c>
      <c r="E158" s="221" t="s">
        <v>19</v>
      </c>
      <c r="F158" s="222" t="s">
        <v>309</v>
      </c>
      <c r="G158" s="219"/>
      <c r="H158" s="223">
        <v>0.90000000000000002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234</v>
      </c>
      <c r="AU158" s="229" t="s">
        <v>86</v>
      </c>
      <c r="AV158" s="13" t="s">
        <v>86</v>
      </c>
      <c r="AW158" s="13" t="s">
        <v>37</v>
      </c>
      <c r="AX158" s="13" t="s">
        <v>76</v>
      </c>
      <c r="AY158" s="229" t="s">
        <v>225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310</v>
      </c>
      <c r="G159" s="219"/>
      <c r="H159" s="223">
        <v>0.90000000000000002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76</v>
      </c>
      <c r="AY159" s="229" t="s">
        <v>225</v>
      </c>
    </row>
    <row r="160" s="13" customFormat="1">
      <c r="A160" s="13"/>
      <c r="B160" s="218"/>
      <c r="C160" s="219"/>
      <c r="D160" s="220" t="s">
        <v>234</v>
      </c>
      <c r="E160" s="221" t="s">
        <v>19</v>
      </c>
      <c r="F160" s="222" t="s">
        <v>311</v>
      </c>
      <c r="G160" s="219"/>
      <c r="H160" s="223">
        <v>4.5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234</v>
      </c>
      <c r="AU160" s="229" t="s">
        <v>86</v>
      </c>
      <c r="AV160" s="13" t="s">
        <v>86</v>
      </c>
      <c r="AW160" s="13" t="s">
        <v>37</v>
      </c>
      <c r="AX160" s="13" t="s">
        <v>76</v>
      </c>
      <c r="AY160" s="229" t="s">
        <v>225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312</v>
      </c>
      <c r="G161" s="219"/>
      <c r="H161" s="223">
        <v>4.5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76</v>
      </c>
      <c r="AY161" s="229" t="s">
        <v>225</v>
      </c>
    </row>
    <row r="162" s="13" customFormat="1">
      <c r="A162" s="13"/>
      <c r="B162" s="218"/>
      <c r="C162" s="219"/>
      <c r="D162" s="220" t="s">
        <v>234</v>
      </c>
      <c r="E162" s="221" t="s">
        <v>19</v>
      </c>
      <c r="F162" s="222" t="s">
        <v>313</v>
      </c>
      <c r="G162" s="219"/>
      <c r="H162" s="223">
        <v>4.5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234</v>
      </c>
      <c r="AU162" s="229" t="s">
        <v>86</v>
      </c>
      <c r="AV162" s="13" t="s">
        <v>86</v>
      </c>
      <c r="AW162" s="13" t="s">
        <v>37</v>
      </c>
      <c r="AX162" s="13" t="s">
        <v>76</v>
      </c>
      <c r="AY162" s="229" t="s">
        <v>225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314</v>
      </c>
      <c r="G163" s="219"/>
      <c r="H163" s="223">
        <v>4.5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76</v>
      </c>
      <c r="AY163" s="229" t="s">
        <v>225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315</v>
      </c>
      <c r="G164" s="219"/>
      <c r="H164" s="223">
        <v>0.90000000000000002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3" customFormat="1">
      <c r="A165" s="13"/>
      <c r="B165" s="218"/>
      <c r="C165" s="219"/>
      <c r="D165" s="220" t="s">
        <v>234</v>
      </c>
      <c r="E165" s="221" t="s">
        <v>19</v>
      </c>
      <c r="F165" s="222" t="s">
        <v>316</v>
      </c>
      <c r="G165" s="219"/>
      <c r="H165" s="223">
        <v>0.90000000000000002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234</v>
      </c>
      <c r="AU165" s="229" t="s">
        <v>86</v>
      </c>
      <c r="AV165" s="13" t="s">
        <v>86</v>
      </c>
      <c r="AW165" s="13" t="s">
        <v>37</v>
      </c>
      <c r="AX165" s="13" t="s">
        <v>76</v>
      </c>
      <c r="AY165" s="229" t="s">
        <v>225</v>
      </c>
    </row>
    <row r="166" s="13" customFormat="1">
      <c r="A166" s="13"/>
      <c r="B166" s="218"/>
      <c r="C166" s="219"/>
      <c r="D166" s="220" t="s">
        <v>234</v>
      </c>
      <c r="E166" s="221" t="s">
        <v>19</v>
      </c>
      <c r="F166" s="222" t="s">
        <v>317</v>
      </c>
      <c r="G166" s="219"/>
      <c r="H166" s="223">
        <v>0.90000000000000002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234</v>
      </c>
      <c r="AU166" s="229" t="s">
        <v>86</v>
      </c>
      <c r="AV166" s="13" t="s">
        <v>86</v>
      </c>
      <c r="AW166" s="13" t="s">
        <v>37</v>
      </c>
      <c r="AX166" s="13" t="s">
        <v>76</v>
      </c>
      <c r="AY166" s="229" t="s">
        <v>225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318</v>
      </c>
      <c r="G167" s="219"/>
      <c r="H167" s="223">
        <v>0.90000000000000002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76</v>
      </c>
      <c r="AY167" s="229" t="s">
        <v>225</v>
      </c>
    </row>
    <row r="168" s="13" customFormat="1">
      <c r="A168" s="13"/>
      <c r="B168" s="218"/>
      <c r="C168" s="219"/>
      <c r="D168" s="220" t="s">
        <v>234</v>
      </c>
      <c r="E168" s="221" t="s">
        <v>19</v>
      </c>
      <c r="F168" s="222" t="s">
        <v>319</v>
      </c>
      <c r="G168" s="219"/>
      <c r="H168" s="223">
        <v>0.90000000000000002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37</v>
      </c>
      <c r="AX168" s="13" t="s">
        <v>76</v>
      </c>
      <c r="AY168" s="229" t="s">
        <v>225</v>
      </c>
    </row>
    <row r="169" s="13" customFormat="1">
      <c r="A169" s="13"/>
      <c r="B169" s="218"/>
      <c r="C169" s="219"/>
      <c r="D169" s="220" t="s">
        <v>234</v>
      </c>
      <c r="E169" s="221" t="s">
        <v>19</v>
      </c>
      <c r="F169" s="222" t="s">
        <v>320</v>
      </c>
      <c r="G169" s="219"/>
      <c r="H169" s="223">
        <v>4.5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234</v>
      </c>
      <c r="AU169" s="229" t="s">
        <v>86</v>
      </c>
      <c r="AV169" s="13" t="s">
        <v>86</v>
      </c>
      <c r="AW169" s="13" t="s">
        <v>37</v>
      </c>
      <c r="AX169" s="13" t="s">
        <v>76</v>
      </c>
      <c r="AY169" s="229" t="s">
        <v>225</v>
      </c>
    </row>
    <row r="170" s="13" customFormat="1">
      <c r="A170" s="13"/>
      <c r="B170" s="218"/>
      <c r="C170" s="219"/>
      <c r="D170" s="220" t="s">
        <v>234</v>
      </c>
      <c r="E170" s="221" t="s">
        <v>19</v>
      </c>
      <c r="F170" s="222" t="s">
        <v>321</v>
      </c>
      <c r="G170" s="219"/>
      <c r="H170" s="223">
        <v>4.5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234</v>
      </c>
      <c r="AU170" s="229" t="s">
        <v>86</v>
      </c>
      <c r="AV170" s="13" t="s">
        <v>86</v>
      </c>
      <c r="AW170" s="13" t="s">
        <v>37</v>
      </c>
      <c r="AX170" s="13" t="s">
        <v>76</v>
      </c>
      <c r="AY170" s="229" t="s">
        <v>225</v>
      </c>
    </row>
    <row r="171" s="13" customFormat="1">
      <c r="A171" s="13"/>
      <c r="B171" s="218"/>
      <c r="C171" s="219"/>
      <c r="D171" s="220" t="s">
        <v>234</v>
      </c>
      <c r="E171" s="221" t="s">
        <v>19</v>
      </c>
      <c r="F171" s="222" t="s">
        <v>322</v>
      </c>
      <c r="G171" s="219"/>
      <c r="H171" s="223">
        <v>0.90000000000000002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234</v>
      </c>
      <c r="AU171" s="229" t="s">
        <v>86</v>
      </c>
      <c r="AV171" s="13" t="s">
        <v>86</v>
      </c>
      <c r="AW171" s="13" t="s">
        <v>37</v>
      </c>
      <c r="AX171" s="13" t="s">
        <v>76</v>
      </c>
      <c r="AY171" s="229" t="s">
        <v>225</v>
      </c>
    </row>
    <row r="172" s="13" customFormat="1">
      <c r="A172" s="13"/>
      <c r="B172" s="218"/>
      <c r="C172" s="219"/>
      <c r="D172" s="220" t="s">
        <v>234</v>
      </c>
      <c r="E172" s="221" t="s">
        <v>19</v>
      </c>
      <c r="F172" s="222" t="s">
        <v>323</v>
      </c>
      <c r="G172" s="219"/>
      <c r="H172" s="223">
        <v>0.90000000000000002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234</v>
      </c>
      <c r="AU172" s="229" t="s">
        <v>86</v>
      </c>
      <c r="AV172" s="13" t="s">
        <v>86</v>
      </c>
      <c r="AW172" s="13" t="s">
        <v>37</v>
      </c>
      <c r="AX172" s="13" t="s">
        <v>76</v>
      </c>
      <c r="AY172" s="229" t="s">
        <v>225</v>
      </c>
    </row>
    <row r="173" s="13" customFormat="1">
      <c r="A173" s="13"/>
      <c r="B173" s="218"/>
      <c r="C173" s="219"/>
      <c r="D173" s="220" t="s">
        <v>234</v>
      </c>
      <c r="E173" s="221" t="s">
        <v>19</v>
      </c>
      <c r="F173" s="222" t="s">
        <v>324</v>
      </c>
      <c r="G173" s="219"/>
      <c r="H173" s="223">
        <v>4.5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234</v>
      </c>
      <c r="AU173" s="229" t="s">
        <v>86</v>
      </c>
      <c r="AV173" s="13" t="s">
        <v>86</v>
      </c>
      <c r="AW173" s="13" t="s">
        <v>37</v>
      </c>
      <c r="AX173" s="13" t="s">
        <v>76</v>
      </c>
      <c r="AY173" s="229" t="s">
        <v>225</v>
      </c>
    </row>
    <row r="174" s="13" customFormat="1">
      <c r="A174" s="13"/>
      <c r="B174" s="218"/>
      <c r="C174" s="219"/>
      <c r="D174" s="220" t="s">
        <v>234</v>
      </c>
      <c r="E174" s="221" t="s">
        <v>19</v>
      </c>
      <c r="F174" s="222" t="s">
        <v>325</v>
      </c>
      <c r="G174" s="219"/>
      <c r="H174" s="223">
        <v>4.5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234</v>
      </c>
      <c r="AU174" s="229" t="s">
        <v>86</v>
      </c>
      <c r="AV174" s="13" t="s">
        <v>86</v>
      </c>
      <c r="AW174" s="13" t="s">
        <v>37</v>
      </c>
      <c r="AX174" s="13" t="s">
        <v>76</v>
      </c>
      <c r="AY174" s="229" t="s">
        <v>225</v>
      </c>
    </row>
    <row r="175" s="13" customFormat="1">
      <c r="A175" s="13"/>
      <c r="B175" s="218"/>
      <c r="C175" s="219"/>
      <c r="D175" s="220" t="s">
        <v>234</v>
      </c>
      <c r="E175" s="221" t="s">
        <v>19</v>
      </c>
      <c r="F175" s="222" t="s">
        <v>326</v>
      </c>
      <c r="G175" s="219"/>
      <c r="H175" s="223">
        <v>4.5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234</v>
      </c>
      <c r="AU175" s="229" t="s">
        <v>86</v>
      </c>
      <c r="AV175" s="13" t="s">
        <v>86</v>
      </c>
      <c r="AW175" s="13" t="s">
        <v>37</v>
      </c>
      <c r="AX175" s="13" t="s">
        <v>76</v>
      </c>
      <c r="AY175" s="229" t="s">
        <v>225</v>
      </c>
    </row>
    <row r="176" s="14" customFormat="1">
      <c r="A176" s="14"/>
      <c r="B176" s="230"/>
      <c r="C176" s="231"/>
      <c r="D176" s="220" t="s">
        <v>234</v>
      </c>
      <c r="E176" s="232" t="s">
        <v>19</v>
      </c>
      <c r="F176" s="233" t="s">
        <v>245</v>
      </c>
      <c r="G176" s="231"/>
      <c r="H176" s="234">
        <v>56.700000000000003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234</v>
      </c>
      <c r="AU176" s="240" t="s">
        <v>86</v>
      </c>
      <c r="AV176" s="14" t="s">
        <v>232</v>
      </c>
      <c r="AW176" s="14" t="s">
        <v>37</v>
      </c>
      <c r="AX176" s="14" t="s">
        <v>84</v>
      </c>
      <c r="AY176" s="240" t="s">
        <v>225</v>
      </c>
    </row>
    <row r="177" s="2" customFormat="1" ht="16.5" customHeight="1">
      <c r="A177" s="39"/>
      <c r="B177" s="40"/>
      <c r="C177" s="205" t="s">
        <v>327</v>
      </c>
      <c r="D177" s="205" t="s">
        <v>227</v>
      </c>
      <c r="E177" s="206" t="s">
        <v>328</v>
      </c>
      <c r="F177" s="207" t="s">
        <v>329</v>
      </c>
      <c r="G177" s="208" t="s">
        <v>230</v>
      </c>
      <c r="H177" s="209">
        <v>137.19999999999999</v>
      </c>
      <c r="I177" s="210"/>
      <c r="J177" s="211">
        <f>ROUND(I177*H177,2)</f>
        <v>0</v>
      </c>
      <c r="K177" s="207" t="s">
        <v>231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0.00264</v>
      </c>
      <c r="R177" s="214">
        <f>Q177*H177</f>
        <v>0.36220799999999997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232</v>
      </c>
      <c r="AT177" s="216" t="s">
        <v>227</v>
      </c>
      <c r="AU177" s="216" t="s">
        <v>86</v>
      </c>
      <c r="AY177" s="18" t="s">
        <v>225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232</v>
      </c>
      <c r="BM177" s="216" t="s">
        <v>330</v>
      </c>
    </row>
    <row r="178" s="13" customFormat="1">
      <c r="A178" s="13"/>
      <c r="B178" s="218"/>
      <c r="C178" s="219"/>
      <c r="D178" s="220" t="s">
        <v>234</v>
      </c>
      <c r="E178" s="221" t="s">
        <v>19</v>
      </c>
      <c r="F178" s="222" t="s">
        <v>331</v>
      </c>
      <c r="G178" s="219"/>
      <c r="H178" s="223">
        <v>2.7999999999999998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234</v>
      </c>
      <c r="AU178" s="229" t="s">
        <v>86</v>
      </c>
      <c r="AV178" s="13" t="s">
        <v>86</v>
      </c>
      <c r="AW178" s="13" t="s">
        <v>37</v>
      </c>
      <c r="AX178" s="13" t="s">
        <v>76</v>
      </c>
      <c r="AY178" s="229" t="s">
        <v>225</v>
      </c>
    </row>
    <row r="179" s="13" customFormat="1">
      <c r="A179" s="13"/>
      <c r="B179" s="218"/>
      <c r="C179" s="219"/>
      <c r="D179" s="220" t="s">
        <v>234</v>
      </c>
      <c r="E179" s="221" t="s">
        <v>19</v>
      </c>
      <c r="F179" s="222" t="s">
        <v>332</v>
      </c>
      <c r="G179" s="219"/>
      <c r="H179" s="223">
        <v>2.7999999999999998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234</v>
      </c>
      <c r="AU179" s="229" t="s">
        <v>86</v>
      </c>
      <c r="AV179" s="13" t="s">
        <v>86</v>
      </c>
      <c r="AW179" s="13" t="s">
        <v>37</v>
      </c>
      <c r="AX179" s="13" t="s">
        <v>76</v>
      </c>
      <c r="AY179" s="229" t="s">
        <v>225</v>
      </c>
    </row>
    <row r="180" s="13" customFormat="1">
      <c r="A180" s="13"/>
      <c r="B180" s="218"/>
      <c r="C180" s="219"/>
      <c r="D180" s="220" t="s">
        <v>234</v>
      </c>
      <c r="E180" s="221" t="s">
        <v>19</v>
      </c>
      <c r="F180" s="222" t="s">
        <v>333</v>
      </c>
      <c r="G180" s="219"/>
      <c r="H180" s="223">
        <v>2.7999999999999998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234</v>
      </c>
      <c r="AU180" s="229" t="s">
        <v>86</v>
      </c>
      <c r="AV180" s="13" t="s">
        <v>86</v>
      </c>
      <c r="AW180" s="13" t="s">
        <v>37</v>
      </c>
      <c r="AX180" s="13" t="s">
        <v>76</v>
      </c>
      <c r="AY180" s="229" t="s">
        <v>225</v>
      </c>
    </row>
    <row r="181" s="13" customFormat="1">
      <c r="A181" s="13"/>
      <c r="B181" s="218"/>
      <c r="C181" s="219"/>
      <c r="D181" s="220" t="s">
        <v>234</v>
      </c>
      <c r="E181" s="221" t="s">
        <v>19</v>
      </c>
      <c r="F181" s="222" t="s">
        <v>334</v>
      </c>
      <c r="G181" s="219"/>
      <c r="H181" s="223">
        <v>5.5999999999999996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234</v>
      </c>
      <c r="AU181" s="229" t="s">
        <v>86</v>
      </c>
      <c r="AV181" s="13" t="s">
        <v>86</v>
      </c>
      <c r="AW181" s="13" t="s">
        <v>37</v>
      </c>
      <c r="AX181" s="13" t="s">
        <v>76</v>
      </c>
      <c r="AY181" s="229" t="s">
        <v>225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335</v>
      </c>
      <c r="G182" s="219"/>
      <c r="H182" s="223">
        <v>12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76</v>
      </c>
      <c r="AY182" s="229" t="s">
        <v>225</v>
      </c>
    </row>
    <row r="183" s="13" customFormat="1">
      <c r="A183" s="13"/>
      <c r="B183" s="218"/>
      <c r="C183" s="219"/>
      <c r="D183" s="220" t="s">
        <v>234</v>
      </c>
      <c r="E183" s="221" t="s">
        <v>19</v>
      </c>
      <c r="F183" s="222" t="s">
        <v>336</v>
      </c>
      <c r="G183" s="219"/>
      <c r="H183" s="223">
        <v>5.5999999999999996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234</v>
      </c>
      <c r="AU183" s="229" t="s">
        <v>86</v>
      </c>
      <c r="AV183" s="13" t="s">
        <v>86</v>
      </c>
      <c r="AW183" s="13" t="s">
        <v>37</v>
      </c>
      <c r="AX183" s="13" t="s">
        <v>76</v>
      </c>
      <c r="AY183" s="229" t="s">
        <v>225</v>
      </c>
    </row>
    <row r="184" s="13" customFormat="1">
      <c r="A184" s="13"/>
      <c r="B184" s="218"/>
      <c r="C184" s="219"/>
      <c r="D184" s="220" t="s">
        <v>234</v>
      </c>
      <c r="E184" s="221" t="s">
        <v>19</v>
      </c>
      <c r="F184" s="222" t="s">
        <v>337</v>
      </c>
      <c r="G184" s="219"/>
      <c r="H184" s="223">
        <v>2.7999999999999998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76</v>
      </c>
      <c r="AY184" s="229" t="s">
        <v>225</v>
      </c>
    </row>
    <row r="185" s="13" customFormat="1">
      <c r="A185" s="13"/>
      <c r="B185" s="218"/>
      <c r="C185" s="219"/>
      <c r="D185" s="220" t="s">
        <v>234</v>
      </c>
      <c r="E185" s="221" t="s">
        <v>19</v>
      </c>
      <c r="F185" s="222" t="s">
        <v>338</v>
      </c>
      <c r="G185" s="219"/>
      <c r="H185" s="223">
        <v>6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37</v>
      </c>
      <c r="AX185" s="13" t="s">
        <v>76</v>
      </c>
      <c r="AY185" s="229" t="s">
        <v>225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339</v>
      </c>
      <c r="G186" s="219"/>
      <c r="H186" s="223">
        <v>12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76</v>
      </c>
      <c r="AY186" s="229" t="s">
        <v>225</v>
      </c>
    </row>
    <row r="187" s="13" customFormat="1">
      <c r="A187" s="13"/>
      <c r="B187" s="218"/>
      <c r="C187" s="219"/>
      <c r="D187" s="220" t="s">
        <v>234</v>
      </c>
      <c r="E187" s="221" t="s">
        <v>19</v>
      </c>
      <c r="F187" s="222" t="s">
        <v>340</v>
      </c>
      <c r="G187" s="219"/>
      <c r="H187" s="223">
        <v>12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234</v>
      </c>
      <c r="AU187" s="229" t="s">
        <v>86</v>
      </c>
      <c r="AV187" s="13" t="s">
        <v>86</v>
      </c>
      <c r="AW187" s="13" t="s">
        <v>37</v>
      </c>
      <c r="AX187" s="13" t="s">
        <v>76</v>
      </c>
      <c r="AY187" s="229" t="s">
        <v>225</v>
      </c>
    </row>
    <row r="188" s="13" customFormat="1">
      <c r="A188" s="13"/>
      <c r="B188" s="218"/>
      <c r="C188" s="219"/>
      <c r="D188" s="220" t="s">
        <v>234</v>
      </c>
      <c r="E188" s="221" t="s">
        <v>19</v>
      </c>
      <c r="F188" s="222" t="s">
        <v>341</v>
      </c>
      <c r="G188" s="219"/>
      <c r="H188" s="223">
        <v>12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234</v>
      </c>
      <c r="AU188" s="229" t="s">
        <v>86</v>
      </c>
      <c r="AV188" s="13" t="s">
        <v>86</v>
      </c>
      <c r="AW188" s="13" t="s">
        <v>37</v>
      </c>
      <c r="AX188" s="13" t="s">
        <v>76</v>
      </c>
      <c r="AY188" s="229" t="s">
        <v>225</v>
      </c>
    </row>
    <row r="189" s="13" customFormat="1">
      <c r="A189" s="13"/>
      <c r="B189" s="218"/>
      <c r="C189" s="219"/>
      <c r="D189" s="220" t="s">
        <v>234</v>
      </c>
      <c r="E189" s="221" t="s">
        <v>19</v>
      </c>
      <c r="F189" s="222" t="s">
        <v>342</v>
      </c>
      <c r="G189" s="219"/>
      <c r="H189" s="223">
        <v>5.5999999999999996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234</v>
      </c>
      <c r="AU189" s="229" t="s">
        <v>86</v>
      </c>
      <c r="AV189" s="13" t="s">
        <v>86</v>
      </c>
      <c r="AW189" s="13" t="s">
        <v>37</v>
      </c>
      <c r="AX189" s="13" t="s">
        <v>76</v>
      </c>
      <c r="AY189" s="229" t="s">
        <v>225</v>
      </c>
    </row>
    <row r="190" s="13" customFormat="1">
      <c r="A190" s="13"/>
      <c r="B190" s="218"/>
      <c r="C190" s="219"/>
      <c r="D190" s="220" t="s">
        <v>234</v>
      </c>
      <c r="E190" s="221" t="s">
        <v>19</v>
      </c>
      <c r="F190" s="222" t="s">
        <v>343</v>
      </c>
      <c r="G190" s="219"/>
      <c r="H190" s="223">
        <v>5.5999999999999996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37</v>
      </c>
      <c r="AX190" s="13" t="s">
        <v>76</v>
      </c>
      <c r="AY190" s="229" t="s">
        <v>225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344</v>
      </c>
      <c r="G191" s="219"/>
      <c r="H191" s="223">
        <v>5.5999999999999996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76</v>
      </c>
      <c r="AY191" s="229" t="s">
        <v>225</v>
      </c>
    </row>
    <row r="192" s="13" customFormat="1">
      <c r="A192" s="13"/>
      <c r="B192" s="218"/>
      <c r="C192" s="219"/>
      <c r="D192" s="220" t="s">
        <v>234</v>
      </c>
      <c r="E192" s="221" t="s">
        <v>19</v>
      </c>
      <c r="F192" s="222" t="s">
        <v>345</v>
      </c>
      <c r="G192" s="219"/>
      <c r="H192" s="223">
        <v>5.5999999999999996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234</v>
      </c>
      <c r="AU192" s="229" t="s">
        <v>86</v>
      </c>
      <c r="AV192" s="13" t="s">
        <v>86</v>
      </c>
      <c r="AW192" s="13" t="s">
        <v>37</v>
      </c>
      <c r="AX192" s="13" t="s">
        <v>76</v>
      </c>
      <c r="AY192" s="229" t="s">
        <v>225</v>
      </c>
    </row>
    <row r="193" s="13" customFormat="1">
      <c r="A193" s="13"/>
      <c r="B193" s="218"/>
      <c r="C193" s="219"/>
      <c r="D193" s="220" t="s">
        <v>234</v>
      </c>
      <c r="E193" s="221" t="s">
        <v>19</v>
      </c>
      <c r="F193" s="222" t="s">
        <v>346</v>
      </c>
      <c r="G193" s="219"/>
      <c r="H193" s="223">
        <v>2.7999999999999998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234</v>
      </c>
      <c r="AU193" s="229" t="s">
        <v>86</v>
      </c>
      <c r="AV193" s="13" t="s">
        <v>86</v>
      </c>
      <c r="AW193" s="13" t="s">
        <v>37</v>
      </c>
      <c r="AX193" s="13" t="s">
        <v>76</v>
      </c>
      <c r="AY193" s="229" t="s">
        <v>225</v>
      </c>
    </row>
    <row r="194" s="13" customFormat="1">
      <c r="A194" s="13"/>
      <c r="B194" s="218"/>
      <c r="C194" s="219"/>
      <c r="D194" s="220" t="s">
        <v>234</v>
      </c>
      <c r="E194" s="221" t="s">
        <v>19</v>
      </c>
      <c r="F194" s="222" t="s">
        <v>347</v>
      </c>
      <c r="G194" s="219"/>
      <c r="H194" s="223">
        <v>6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76</v>
      </c>
      <c r="AY194" s="229" t="s">
        <v>225</v>
      </c>
    </row>
    <row r="195" s="13" customFormat="1">
      <c r="A195" s="13"/>
      <c r="B195" s="218"/>
      <c r="C195" s="219"/>
      <c r="D195" s="220" t="s">
        <v>234</v>
      </c>
      <c r="E195" s="221" t="s">
        <v>19</v>
      </c>
      <c r="F195" s="222" t="s">
        <v>348</v>
      </c>
      <c r="G195" s="219"/>
      <c r="H195" s="223">
        <v>6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234</v>
      </c>
      <c r="AU195" s="229" t="s">
        <v>86</v>
      </c>
      <c r="AV195" s="13" t="s">
        <v>86</v>
      </c>
      <c r="AW195" s="13" t="s">
        <v>37</v>
      </c>
      <c r="AX195" s="13" t="s">
        <v>76</v>
      </c>
      <c r="AY195" s="229" t="s">
        <v>225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349</v>
      </c>
      <c r="G196" s="219"/>
      <c r="H196" s="223">
        <v>2.7999999999999998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76</v>
      </c>
      <c r="AY196" s="229" t="s">
        <v>225</v>
      </c>
    </row>
    <row r="197" s="13" customFormat="1">
      <c r="A197" s="13"/>
      <c r="B197" s="218"/>
      <c r="C197" s="219"/>
      <c r="D197" s="220" t="s">
        <v>234</v>
      </c>
      <c r="E197" s="221" t="s">
        <v>19</v>
      </c>
      <c r="F197" s="222" t="s">
        <v>350</v>
      </c>
      <c r="G197" s="219"/>
      <c r="H197" s="223">
        <v>2.7999999999999998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234</v>
      </c>
      <c r="AU197" s="229" t="s">
        <v>86</v>
      </c>
      <c r="AV197" s="13" t="s">
        <v>86</v>
      </c>
      <c r="AW197" s="13" t="s">
        <v>37</v>
      </c>
      <c r="AX197" s="13" t="s">
        <v>76</v>
      </c>
      <c r="AY197" s="229" t="s">
        <v>225</v>
      </c>
    </row>
    <row r="198" s="13" customFormat="1">
      <c r="A198" s="13"/>
      <c r="B198" s="218"/>
      <c r="C198" s="219"/>
      <c r="D198" s="220" t="s">
        <v>234</v>
      </c>
      <c r="E198" s="221" t="s">
        <v>19</v>
      </c>
      <c r="F198" s="222" t="s">
        <v>351</v>
      </c>
      <c r="G198" s="219"/>
      <c r="H198" s="223">
        <v>6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234</v>
      </c>
      <c r="AU198" s="229" t="s">
        <v>86</v>
      </c>
      <c r="AV198" s="13" t="s">
        <v>86</v>
      </c>
      <c r="AW198" s="13" t="s">
        <v>37</v>
      </c>
      <c r="AX198" s="13" t="s">
        <v>76</v>
      </c>
      <c r="AY198" s="229" t="s">
        <v>225</v>
      </c>
    </row>
    <row r="199" s="13" customFormat="1">
      <c r="A199" s="13"/>
      <c r="B199" s="218"/>
      <c r="C199" s="219"/>
      <c r="D199" s="220" t="s">
        <v>234</v>
      </c>
      <c r="E199" s="221" t="s">
        <v>19</v>
      </c>
      <c r="F199" s="222" t="s">
        <v>352</v>
      </c>
      <c r="G199" s="219"/>
      <c r="H199" s="223">
        <v>6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234</v>
      </c>
      <c r="AU199" s="229" t="s">
        <v>86</v>
      </c>
      <c r="AV199" s="13" t="s">
        <v>86</v>
      </c>
      <c r="AW199" s="13" t="s">
        <v>37</v>
      </c>
      <c r="AX199" s="13" t="s">
        <v>76</v>
      </c>
      <c r="AY199" s="229" t="s">
        <v>225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353</v>
      </c>
      <c r="G200" s="219"/>
      <c r="H200" s="223">
        <v>6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76</v>
      </c>
      <c r="AY200" s="229" t="s">
        <v>225</v>
      </c>
    </row>
    <row r="201" s="14" customFormat="1">
      <c r="A201" s="14"/>
      <c r="B201" s="230"/>
      <c r="C201" s="231"/>
      <c r="D201" s="220" t="s">
        <v>234</v>
      </c>
      <c r="E201" s="232" t="s">
        <v>19</v>
      </c>
      <c r="F201" s="233" t="s">
        <v>245</v>
      </c>
      <c r="G201" s="231"/>
      <c r="H201" s="234">
        <v>137.19999999999999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234</v>
      </c>
      <c r="AU201" s="240" t="s">
        <v>86</v>
      </c>
      <c r="AV201" s="14" t="s">
        <v>232</v>
      </c>
      <c r="AW201" s="14" t="s">
        <v>37</v>
      </c>
      <c r="AX201" s="14" t="s">
        <v>84</v>
      </c>
      <c r="AY201" s="240" t="s">
        <v>225</v>
      </c>
    </row>
    <row r="202" s="2" customFormat="1" ht="16.5" customHeight="1">
      <c r="A202" s="39"/>
      <c r="B202" s="40"/>
      <c r="C202" s="205" t="s">
        <v>354</v>
      </c>
      <c r="D202" s="205" t="s">
        <v>227</v>
      </c>
      <c r="E202" s="206" t="s">
        <v>355</v>
      </c>
      <c r="F202" s="207" t="s">
        <v>356</v>
      </c>
      <c r="G202" s="208" t="s">
        <v>230</v>
      </c>
      <c r="H202" s="209">
        <v>137.19999999999999</v>
      </c>
      <c r="I202" s="210"/>
      <c r="J202" s="211">
        <f>ROUND(I202*H202,2)</f>
        <v>0</v>
      </c>
      <c r="K202" s="207" t="s">
        <v>231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232</v>
      </c>
      <c r="AT202" s="216" t="s">
        <v>227</v>
      </c>
      <c r="AU202" s="216" t="s">
        <v>86</v>
      </c>
      <c r="AY202" s="18" t="s">
        <v>225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232</v>
      </c>
      <c r="BM202" s="216" t="s">
        <v>357</v>
      </c>
    </row>
    <row r="203" s="2" customFormat="1">
      <c r="A203" s="39"/>
      <c r="B203" s="40"/>
      <c r="C203" s="205" t="s">
        <v>358</v>
      </c>
      <c r="D203" s="205" t="s">
        <v>227</v>
      </c>
      <c r="E203" s="206" t="s">
        <v>359</v>
      </c>
      <c r="F203" s="207" t="s">
        <v>360</v>
      </c>
      <c r="G203" s="208" t="s">
        <v>361</v>
      </c>
      <c r="H203" s="209">
        <v>8.5050000000000008</v>
      </c>
      <c r="I203" s="210"/>
      <c r="J203" s="211">
        <f>ROUND(I203*H203,2)</f>
        <v>0</v>
      </c>
      <c r="K203" s="207" t="s">
        <v>231</v>
      </c>
      <c r="L203" s="45"/>
      <c r="M203" s="212" t="s">
        <v>19</v>
      </c>
      <c r="N203" s="213" t="s">
        <v>47</v>
      </c>
      <c r="O203" s="85"/>
      <c r="P203" s="214">
        <f>O203*H203</f>
        <v>0</v>
      </c>
      <c r="Q203" s="214">
        <v>1.06277</v>
      </c>
      <c r="R203" s="214">
        <f>Q203*H203</f>
        <v>9.0388588500000004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232</v>
      </c>
      <c r="AT203" s="216" t="s">
        <v>227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362</v>
      </c>
    </row>
    <row r="204" s="13" customFormat="1">
      <c r="A204" s="13"/>
      <c r="B204" s="218"/>
      <c r="C204" s="219"/>
      <c r="D204" s="220" t="s">
        <v>234</v>
      </c>
      <c r="E204" s="221" t="s">
        <v>19</v>
      </c>
      <c r="F204" s="222" t="s">
        <v>363</v>
      </c>
      <c r="G204" s="219"/>
      <c r="H204" s="223">
        <v>8.5050000000000008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234</v>
      </c>
      <c r="AU204" s="229" t="s">
        <v>86</v>
      </c>
      <c r="AV204" s="13" t="s">
        <v>86</v>
      </c>
      <c r="AW204" s="13" t="s">
        <v>37</v>
      </c>
      <c r="AX204" s="13" t="s">
        <v>84</v>
      </c>
      <c r="AY204" s="229" t="s">
        <v>225</v>
      </c>
    </row>
    <row r="205" s="12" customFormat="1" ht="22.8" customHeight="1">
      <c r="A205" s="12"/>
      <c r="B205" s="189"/>
      <c r="C205" s="190"/>
      <c r="D205" s="191" t="s">
        <v>75</v>
      </c>
      <c r="E205" s="203" t="s">
        <v>327</v>
      </c>
      <c r="F205" s="203" t="s">
        <v>364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SUM(P206:P220)</f>
        <v>0</v>
      </c>
      <c r="Q205" s="197"/>
      <c r="R205" s="198">
        <f>SUM(R206:R220)</f>
        <v>2.8547219399999997</v>
      </c>
      <c r="S205" s="197"/>
      <c r="T205" s="199">
        <f>SUM(T206:T220)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84</v>
      </c>
      <c r="AT205" s="201" t="s">
        <v>75</v>
      </c>
      <c r="AU205" s="201" t="s">
        <v>84</v>
      </c>
      <c r="AY205" s="200" t="s">
        <v>225</v>
      </c>
      <c r="BK205" s="202">
        <f>SUM(BK206:BK220)</f>
        <v>0</v>
      </c>
    </row>
    <row r="206" s="2" customFormat="1">
      <c r="A206" s="39"/>
      <c r="B206" s="40"/>
      <c r="C206" s="205" t="s">
        <v>365</v>
      </c>
      <c r="D206" s="205" t="s">
        <v>227</v>
      </c>
      <c r="E206" s="206" t="s">
        <v>366</v>
      </c>
      <c r="F206" s="207" t="s">
        <v>367</v>
      </c>
      <c r="G206" s="208" t="s">
        <v>230</v>
      </c>
      <c r="H206" s="209">
        <v>12.41</v>
      </c>
      <c r="I206" s="210"/>
      <c r="J206" s="211">
        <f>ROUND(I206*H206,2)</f>
        <v>0</v>
      </c>
      <c r="K206" s="207" t="s">
        <v>231</v>
      </c>
      <c r="L206" s="45"/>
      <c r="M206" s="212" t="s">
        <v>19</v>
      </c>
      <c r="N206" s="213" t="s">
        <v>47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232</v>
      </c>
      <c r="AT206" s="216" t="s">
        <v>227</v>
      </c>
      <c r="AU206" s="216" t="s">
        <v>86</v>
      </c>
      <c r="AY206" s="18" t="s">
        <v>225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232</v>
      </c>
      <c r="BM206" s="216" t="s">
        <v>368</v>
      </c>
    </row>
    <row r="207" s="13" customFormat="1">
      <c r="A207" s="13"/>
      <c r="B207" s="218"/>
      <c r="C207" s="219"/>
      <c r="D207" s="220" t="s">
        <v>234</v>
      </c>
      <c r="E207" s="221" t="s">
        <v>19</v>
      </c>
      <c r="F207" s="222" t="s">
        <v>235</v>
      </c>
      <c r="G207" s="219"/>
      <c r="H207" s="223">
        <v>1.2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9" t="s">
        <v>234</v>
      </c>
      <c r="AU207" s="229" t="s">
        <v>86</v>
      </c>
      <c r="AV207" s="13" t="s">
        <v>86</v>
      </c>
      <c r="AW207" s="13" t="s">
        <v>37</v>
      </c>
      <c r="AX207" s="13" t="s">
        <v>76</v>
      </c>
      <c r="AY207" s="229" t="s">
        <v>225</v>
      </c>
    </row>
    <row r="208" s="13" customFormat="1">
      <c r="A208" s="13"/>
      <c r="B208" s="218"/>
      <c r="C208" s="219"/>
      <c r="D208" s="220" t="s">
        <v>234</v>
      </c>
      <c r="E208" s="221" t="s">
        <v>19</v>
      </c>
      <c r="F208" s="222" t="s">
        <v>236</v>
      </c>
      <c r="G208" s="219"/>
      <c r="H208" s="223">
        <v>1.2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234</v>
      </c>
      <c r="AU208" s="229" t="s">
        <v>86</v>
      </c>
      <c r="AV208" s="13" t="s">
        <v>86</v>
      </c>
      <c r="AW208" s="13" t="s">
        <v>37</v>
      </c>
      <c r="AX208" s="13" t="s">
        <v>76</v>
      </c>
      <c r="AY208" s="229" t="s">
        <v>225</v>
      </c>
    </row>
    <row r="209" s="13" customFormat="1">
      <c r="A209" s="13"/>
      <c r="B209" s="218"/>
      <c r="C209" s="219"/>
      <c r="D209" s="220" t="s">
        <v>234</v>
      </c>
      <c r="E209" s="221" t="s">
        <v>19</v>
      </c>
      <c r="F209" s="222" t="s">
        <v>237</v>
      </c>
      <c r="G209" s="219"/>
      <c r="H209" s="223">
        <v>1.2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234</v>
      </c>
      <c r="AU209" s="229" t="s">
        <v>86</v>
      </c>
      <c r="AV209" s="13" t="s">
        <v>86</v>
      </c>
      <c r="AW209" s="13" t="s">
        <v>37</v>
      </c>
      <c r="AX209" s="13" t="s">
        <v>76</v>
      </c>
      <c r="AY209" s="229" t="s">
        <v>225</v>
      </c>
    </row>
    <row r="210" s="13" customFormat="1">
      <c r="A210" s="13"/>
      <c r="B210" s="218"/>
      <c r="C210" s="219"/>
      <c r="D210" s="220" t="s">
        <v>234</v>
      </c>
      <c r="E210" s="221" t="s">
        <v>19</v>
      </c>
      <c r="F210" s="222" t="s">
        <v>238</v>
      </c>
      <c r="G210" s="219"/>
      <c r="H210" s="223">
        <v>1.2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234</v>
      </c>
      <c r="AU210" s="229" t="s">
        <v>86</v>
      </c>
      <c r="AV210" s="13" t="s">
        <v>86</v>
      </c>
      <c r="AW210" s="13" t="s">
        <v>37</v>
      </c>
      <c r="AX210" s="13" t="s">
        <v>76</v>
      </c>
      <c r="AY210" s="229" t="s">
        <v>225</v>
      </c>
    </row>
    <row r="211" s="13" customFormat="1">
      <c r="A211" s="13"/>
      <c r="B211" s="218"/>
      <c r="C211" s="219"/>
      <c r="D211" s="220" t="s">
        <v>234</v>
      </c>
      <c r="E211" s="221" t="s">
        <v>19</v>
      </c>
      <c r="F211" s="222" t="s">
        <v>239</v>
      </c>
      <c r="G211" s="219"/>
      <c r="H211" s="223">
        <v>1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9" t="s">
        <v>234</v>
      </c>
      <c r="AU211" s="229" t="s">
        <v>86</v>
      </c>
      <c r="AV211" s="13" t="s">
        <v>86</v>
      </c>
      <c r="AW211" s="13" t="s">
        <v>37</v>
      </c>
      <c r="AX211" s="13" t="s">
        <v>76</v>
      </c>
      <c r="AY211" s="229" t="s">
        <v>225</v>
      </c>
    </row>
    <row r="212" s="13" customFormat="1">
      <c r="A212" s="13"/>
      <c r="B212" s="218"/>
      <c r="C212" s="219"/>
      <c r="D212" s="220" t="s">
        <v>234</v>
      </c>
      <c r="E212" s="221" t="s">
        <v>19</v>
      </c>
      <c r="F212" s="222" t="s">
        <v>240</v>
      </c>
      <c r="G212" s="219"/>
      <c r="H212" s="223">
        <v>1.2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234</v>
      </c>
      <c r="AU212" s="229" t="s">
        <v>86</v>
      </c>
      <c r="AV212" s="13" t="s">
        <v>86</v>
      </c>
      <c r="AW212" s="13" t="s">
        <v>37</v>
      </c>
      <c r="AX212" s="13" t="s">
        <v>76</v>
      </c>
      <c r="AY212" s="229" t="s">
        <v>225</v>
      </c>
    </row>
    <row r="213" s="13" customFormat="1">
      <c r="A213" s="13"/>
      <c r="B213" s="218"/>
      <c r="C213" s="219"/>
      <c r="D213" s="220" t="s">
        <v>234</v>
      </c>
      <c r="E213" s="221" t="s">
        <v>19</v>
      </c>
      <c r="F213" s="222" t="s">
        <v>241</v>
      </c>
      <c r="G213" s="219"/>
      <c r="H213" s="223">
        <v>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37</v>
      </c>
      <c r="AX213" s="13" t="s">
        <v>76</v>
      </c>
      <c r="AY213" s="229" t="s">
        <v>225</v>
      </c>
    </row>
    <row r="214" s="13" customFormat="1">
      <c r="A214" s="13"/>
      <c r="B214" s="218"/>
      <c r="C214" s="219"/>
      <c r="D214" s="220" t="s">
        <v>234</v>
      </c>
      <c r="E214" s="221" t="s">
        <v>19</v>
      </c>
      <c r="F214" s="222" t="s">
        <v>242</v>
      </c>
      <c r="G214" s="219"/>
      <c r="H214" s="223">
        <v>1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234</v>
      </c>
      <c r="AU214" s="229" t="s">
        <v>86</v>
      </c>
      <c r="AV214" s="13" t="s">
        <v>86</v>
      </c>
      <c r="AW214" s="13" t="s">
        <v>37</v>
      </c>
      <c r="AX214" s="13" t="s">
        <v>76</v>
      </c>
      <c r="AY214" s="229" t="s">
        <v>225</v>
      </c>
    </row>
    <row r="215" s="13" customFormat="1">
      <c r="A215" s="13"/>
      <c r="B215" s="218"/>
      <c r="C215" s="219"/>
      <c r="D215" s="220" t="s">
        <v>234</v>
      </c>
      <c r="E215" s="221" t="s">
        <v>19</v>
      </c>
      <c r="F215" s="222" t="s">
        <v>243</v>
      </c>
      <c r="G215" s="219"/>
      <c r="H215" s="223">
        <v>1.2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234</v>
      </c>
      <c r="AU215" s="229" t="s">
        <v>86</v>
      </c>
      <c r="AV215" s="13" t="s">
        <v>86</v>
      </c>
      <c r="AW215" s="13" t="s">
        <v>37</v>
      </c>
      <c r="AX215" s="13" t="s">
        <v>76</v>
      </c>
      <c r="AY215" s="229" t="s">
        <v>225</v>
      </c>
    </row>
    <row r="216" s="13" customFormat="1">
      <c r="A216" s="13"/>
      <c r="B216" s="218"/>
      <c r="C216" s="219"/>
      <c r="D216" s="220" t="s">
        <v>234</v>
      </c>
      <c r="E216" s="221" t="s">
        <v>19</v>
      </c>
      <c r="F216" s="222" t="s">
        <v>244</v>
      </c>
      <c r="G216" s="219"/>
      <c r="H216" s="223">
        <v>2.21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234</v>
      </c>
      <c r="AU216" s="229" t="s">
        <v>86</v>
      </c>
      <c r="AV216" s="13" t="s">
        <v>86</v>
      </c>
      <c r="AW216" s="13" t="s">
        <v>37</v>
      </c>
      <c r="AX216" s="13" t="s">
        <v>76</v>
      </c>
      <c r="AY216" s="229" t="s">
        <v>225</v>
      </c>
    </row>
    <row r="217" s="14" customFormat="1">
      <c r="A217" s="14"/>
      <c r="B217" s="230"/>
      <c r="C217" s="231"/>
      <c r="D217" s="220" t="s">
        <v>234</v>
      </c>
      <c r="E217" s="232" t="s">
        <v>19</v>
      </c>
      <c r="F217" s="233" t="s">
        <v>245</v>
      </c>
      <c r="G217" s="231"/>
      <c r="H217" s="234">
        <v>12.41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234</v>
      </c>
      <c r="AU217" s="240" t="s">
        <v>86</v>
      </c>
      <c r="AV217" s="14" t="s">
        <v>232</v>
      </c>
      <c r="AW217" s="14" t="s">
        <v>37</v>
      </c>
      <c r="AX217" s="14" t="s">
        <v>84</v>
      </c>
      <c r="AY217" s="240" t="s">
        <v>225</v>
      </c>
    </row>
    <row r="218" s="2" customFormat="1">
      <c r="A218" s="39"/>
      <c r="B218" s="40"/>
      <c r="C218" s="205" t="s">
        <v>369</v>
      </c>
      <c r="D218" s="205" t="s">
        <v>227</v>
      </c>
      <c r="E218" s="206" t="s">
        <v>370</v>
      </c>
      <c r="F218" s="207" t="s">
        <v>371</v>
      </c>
      <c r="G218" s="208" t="s">
        <v>230</v>
      </c>
      <c r="H218" s="209">
        <v>12.41</v>
      </c>
      <c r="I218" s="210"/>
      <c r="J218" s="211">
        <f>ROUND(I218*H218,2)</f>
        <v>0</v>
      </c>
      <c r="K218" s="207" t="s">
        <v>231</v>
      </c>
      <c r="L218" s="45"/>
      <c r="M218" s="212" t="s">
        <v>19</v>
      </c>
      <c r="N218" s="213" t="s">
        <v>47</v>
      </c>
      <c r="O218" s="85"/>
      <c r="P218" s="214">
        <f>O218*H218</f>
        <v>0</v>
      </c>
      <c r="Q218" s="214">
        <v>0.0044000000000000003</v>
      </c>
      <c r="R218" s="214">
        <f>Q218*H218</f>
        <v>0.054604000000000007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232</v>
      </c>
      <c r="AT218" s="216" t="s">
        <v>227</v>
      </c>
      <c r="AU218" s="216" t="s">
        <v>86</v>
      </c>
      <c r="AY218" s="18" t="s">
        <v>225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84</v>
      </c>
      <c r="BK218" s="217">
        <f>ROUND(I218*H218,2)</f>
        <v>0</v>
      </c>
      <c r="BL218" s="18" t="s">
        <v>232</v>
      </c>
      <c r="BM218" s="216" t="s">
        <v>372</v>
      </c>
    </row>
    <row r="219" s="2" customFormat="1">
      <c r="A219" s="39"/>
      <c r="B219" s="40"/>
      <c r="C219" s="205" t="s">
        <v>111</v>
      </c>
      <c r="D219" s="205" t="s">
        <v>227</v>
      </c>
      <c r="E219" s="206" t="s">
        <v>373</v>
      </c>
      <c r="F219" s="207" t="s">
        <v>374</v>
      </c>
      <c r="G219" s="208" t="s">
        <v>248</v>
      </c>
      <c r="H219" s="209">
        <v>1.2410000000000001</v>
      </c>
      <c r="I219" s="210"/>
      <c r="J219" s="211">
        <f>ROUND(I219*H219,2)</f>
        <v>0</v>
      </c>
      <c r="K219" s="207" t="s">
        <v>231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2.2563399999999998</v>
      </c>
      <c r="R219" s="214">
        <f>Q219*H219</f>
        <v>2.8001179399999998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232</v>
      </c>
      <c r="AT219" s="216" t="s">
        <v>227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232</v>
      </c>
      <c r="BM219" s="216" t="s">
        <v>375</v>
      </c>
    </row>
    <row r="220" s="13" customFormat="1">
      <c r="A220" s="13"/>
      <c r="B220" s="218"/>
      <c r="C220" s="219"/>
      <c r="D220" s="220" t="s">
        <v>234</v>
      </c>
      <c r="E220" s="219"/>
      <c r="F220" s="222" t="s">
        <v>376</v>
      </c>
      <c r="G220" s="219"/>
      <c r="H220" s="223">
        <v>1.2410000000000001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234</v>
      </c>
      <c r="AU220" s="229" t="s">
        <v>86</v>
      </c>
      <c r="AV220" s="13" t="s">
        <v>86</v>
      </c>
      <c r="AW220" s="13" t="s">
        <v>4</v>
      </c>
      <c r="AX220" s="13" t="s">
        <v>84</v>
      </c>
      <c r="AY220" s="229" t="s">
        <v>225</v>
      </c>
    </row>
    <row r="221" s="12" customFormat="1" ht="22.8" customHeight="1">
      <c r="A221" s="12"/>
      <c r="B221" s="189"/>
      <c r="C221" s="190"/>
      <c r="D221" s="191" t="s">
        <v>75</v>
      </c>
      <c r="E221" s="203" t="s">
        <v>369</v>
      </c>
      <c r="F221" s="203" t="s">
        <v>377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SUM(P222:P528)</f>
        <v>0</v>
      </c>
      <c r="Q221" s="197"/>
      <c r="R221" s="198">
        <f>SUM(R222:R528)</f>
        <v>88.722114999999988</v>
      </c>
      <c r="S221" s="197"/>
      <c r="T221" s="199">
        <f>SUM(T222:T528)</f>
        <v>70.567599999999999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84</v>
      </c>
      <c r="AT221" s="201" t="s">
        <v>75</v>
      </c>
      <c r="AU221" s="201" t="s">
        <v>84</v>
      </c>
      <c r="AY221" s="200" t="s">
        <v>225</v>
      </c>
      <c r="BK221" s="202">
        <f>SUM(BK222:BK528)</f>
        <v>0</v>
      </c>
    </row>
    <row r="222" s="2" customFormat="1">
      <c r="A222" s="39"/>
      <c r="B222" s="40"/>
      <c r="C222" s="205" t="s">
        <v>114</v>
      </c>
      <c r="D222" s="205" t="s">
        <v>227</v>
      </c>
      <c r="E222" s="206" t="s">
        <v>378</v>
      </c>
      <c r="F222" s="207" t="s">
        <v>379</v>
      </c>
      <c r="G222" s="208" t="s">
        <v>380</v>
      </c>
      <c r="H222" s="209">
        <v>75</v>
      </c>
      <c r="I222" s="210"/>
      <c r="J222" s="211">
        <f>ROUND(I222*H222,2)</f>
        <v>0</v>
      </c>
      <c r="K222" s="207" t="s">
        <v>231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0.00069999999999999999</v>
      </c>
      <c r="R222" s="214">
        <f>Q222*H222</f>
        <v>0.052499999999999998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232</v>
      </c>
      <c r="AT222" s="216" t="s">
        <v>227</v>
      </c>
      <c r="AU222" s="216" t="s">
        <v>86</v>
      </c>
      <c r="AY222" s="18" t="s">
        <v>225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232</v>
      </c>
      <c r="BM222" s="216" t="s">
        <v>381</v>
      </c>
    </row>
    <row r="223" s="13" customFormat="1">
      <c r="A223" s="13"/>
      <c r="B223" s="218"/>
      <c r="C223" s="219"/>
      <c r="D223" s="220" t="s">
        <v>234</v>
      </c>
      <c r="E223" s="221" t="s">
        <v>19</v>
      </c>
      <c r="F223" s="222" t="s">
        <v>382</v>
      </c>
      <c r="G223" s="219"/>
      <c r="H223" s="223">
        <v>2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234</v>
      </c>
      <c r="AU223" s="229" t="s">
        <v>86</v>
      </c>
      <c r="AV223" s="13" t="s">
        <v>86</v>
      </c>
      <c r="AW223" s="13" t="s">
        <v>37</v>
      </c>
      <c r="AX223" s="13" t="s">
        <v>76</v>
      </c>
      <c r="AY223" s="229" t="s">
        <v>225</v>
      </c>
    </row>
    <row r="224" s="13" customFormat="1">
      <c r="A224" s="13"/>
      <c r="B224" s="218"/>
      <c r="C224" s="219"/>
      <c r="D224" s="220" t="s">
        <v>234</v>
      </c>
      <c r="E224" s="221" t="s">
        <v>19</v>
      </c>
      <c r="F224" s="222" t="s">
        <v>383</v>
      </c>
      <c r="G224" s="219"/>
      <c r="H224" s="223">
        <v>4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234</v>
      </c>
      <c r="AU224" s="229" t="s">
        <v>86</v>
      </c>
      <c r="AV224" s="13" t="s">
        <v>86</v>
      </c>
      <c r="AW224" s="13" t="s">
        <v>37</v>
      </c>
      <c r="AX224" s="13" t="s">
        <v>76</v>
      </c>
      <c r="AY224" s="229" t="s">
        <v>225</v>
      </c>
    </row>
    <row r="225" s="13" customFormat="1">
      <c r="A225" s="13"/>
      <c r="B225" s="218"/>
      <c r="C225" s="219"/>
      <c r="D225" s="220" t="s">
        <v>234</v>
      </c>
      <c r="E225" s="221" t="s">
        <v>19</v>
      </c>
      <c r="F225" s="222" t="s">
        <v>384</v>
      </c>
      <c r="G225" s="219"/>
      <c r="H225" s="223">
        <v>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234</v>
      </c>
      <c r="AU225" s="229" t="s">
        <v>86</v>
      </c>
      <c r="AV225" s="13" t="s">
        <v>86</v>
      </c>
      <c r="AW225" s="13" t="s">
        <v>37</v>
      </c>
      <c r="AX225" s="13" t="s">
        <v>76</v>
      </c>
      <c r="AY225" s="229" t="s">
        <v>225</v>
      </c>
    </row>
    <row r="226" s="13" customFormat="1">
      <c r="A226" s="13"/>
      <c r="B226" s="218"/>
      <c r="C226" s="219"/>
      <c r="D226" s="220" t="s">
        <v>234</v>
      </c>
      <c r="E226" s="221" t="s">
        <v>19</v>
      </c>
      <c r="F226" s="222" t="s">
        <v>385</v>
      </c>
      <c r="G226" s="219"/>
      <c r="H226" s="223">
        <v>2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234</v>
      </c>
      <c r="AU226" s="229" t="s">
        <v>86</v>
      </c>
      <c r="AV226" s="13" t="s">
        <v>86</v>
      </c>
      <c r="AW226" s="13" t="s">
        <v>37</v>
      </c>
      <c r="AX226" s="13" t="s">
        <v>76</v>
      </c>
      <c r="AY226" s="229" t="s">
        <v>225</v>
      </c>
    </row>
    <row r="227" s="13" customFormat="1">
      <c r="A227" s="13"/>
      <c r="B227" s="218"/>
      <c r="C227" s="219"/>
      <c r="D227" s="220" t="s">
        <v>234</v>
      </c>
      <c r="E227" s="221" t="s">
        <v>19</v>
      </c>
      <c r="F227" s="222" t="s">
        <v>386</v>
      </c>
      <c r="G227" s="219"/>
      <c r="H227" s="223">
        <v>2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234</v>
      </c>
      <c r="AU227" s="229" t="s">
        <v>86</v>
      </c>
      <c r="AV227" s="13" t="s">
        <v>86</v>
      </c>
      <c r="AW227" s="13" t="s">
        <v>37</v>
      </c>
      <c r="AX227" s="13" t="s">
        <v>76</v>
      </c>
      <c r="AY227" s="229" t="s">
        <v>225</v>
      </c>
    </row>
    <row r="228" s="13" customFormat="1">
      <c r="A228" s="13"/>
      <c r="B228" s="218"/>
      <c r="C228" s="219"/>
      <c r="D228" s="220" t="s">
        <v>234</v>
      </c>
      <c r="E228" s="221" t="s">
        <v>19</v>
      </c>
      <c r="F228" s="222" t="s">
        <v>387</v>
      </c>
      <c r="G228" s="219"/>
      <c r="H228" s="223">
        <v>1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234</v>
      </c>
      <c r="AU228" s="229" t="s">
        <v>86</v>
      </c>
      <c r="AV228" s="13" t="s">
        <v>86</v>
      </c>
      <c r="AW228" s="13" t="s">
        <v>37</v>
      </c>
      <c r="AX228" s="13" t="s">
        <v>76</v>
      </c>
      <c r="AY228" s="229" t="s">
        <v>225</v>
      </c>
    </row>
    <row r="229" s="13" customFormat="1">
      <c r="A229" s="13"/>
      <c r="B229" s="218"/>
      <c r="C229" s="219"/>
      <c r="D229" s="220" t="s">
        <v>234</v>
      </c>
      <c r="E229" s="221" t="s">
        <v>19</v>
      </c>
      <c r="F229" s="222" t="s">
        <v>388</v>
      </c>
      <c r="G229" s="219"/>
      <c r="H229" s="223">
        <v>1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234</v>
      </c>
      <c r="AU229" s="229" t="s">
        <v>86</v>
      </c>
      <c r="AV229" s="13" t="s">
        <v>86</v>
      </c>
      <c r="AW229" s="13" t="s">
        <v>37</v>
      </c>
      <c r="AX229" s="13" t="s">
        <v>76</v>
      </c>
      <c r="AY229" s="229" t="s">
        <v>225</v>
      </c>
    </row>
    <row r="230" s="13" customFormat="1">
      <c r="A230" s="13"/>
      <c r="B230" s="218"/>
      <c r="C230" s="219"/>
      <c r="D230" s="220" t="s">
        <v>234</v>
      </c>
      <c r="E230" s="221" t="s">
        <v>19</v>
      </c>
      <c r="F230" s="222" t="s">
        <v>389</v>
      </c>
      <c r="G230" s="219"/>
      <c r="H230" s="223">
        <v>3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234</v>
      </c>
      <c r="AU230" s="229" t="s">
        <v>86</v>
      </c>
      <c r="AV230" s="13" t="s">
        <v>86</v>
      </c>
      <c r="AW230" s="13" t="s">
        <v>37</v>
      </c>
      <c r="AX230" s="13" t="s">
        <v>76</v>
      </c>
      <c r="AY230" s="229" t="s">
        <v>225</v>
      </c>
    </row>
    <row r="231" s="13" customFormat="1">
      <c r="A231" s="13"/>
      <c r="B231" s="218"/>
      <c r="C231" s="219"/>
      <c r="D231" s="220" t="s">
        <v>234</v>
      </c>
      <c r="E231" s="221" t="s">
        <v>19</v>
      </c>
      <c r="F231" s="222" t="s">
        <v>390</v>
      </c>
      <c r="G231" s="219"/>
      <c r="H231" s="223">
        <v>3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234</v>
      </c>
      <c r="AU231" s="229" t="s">
        <v>86</v>
      </c>
      <c r="AV231" s="13" t="s">
        <v>86</v>
      </c>
      <c r="AW231" s="13" t="s">
        <v>37</v>
      </c>
      <c r="AX231" s="13" t="s">
        <v>76</v>
      </c>
      <c r="AY231" s="229" t="s">
        <v>225</v>
      </c>
    </row>
    <row r="232" s="13" customFormat="1">
      <c r="A232" s="13"/>
      <c r="B232" s="218"/>
      <c r="C232" s="219"/>
      <c r="D232" s="220" t="s">
        <v>234</v>
      </c>
      <c r="E232" s="221" t="s">
        <v>19</v>
      </c>
      <c r="F232" s="222" t="s">
        <v>391</v>
      </c>
      <c r="G232" s="219"/>
      <c r="H232" s="223">
        <v>2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234</v>
      </c>
      <c r="AU232" s="229" t="s">
        <v>86</v>
      </c>
      <c r="AV232" s="13" t="s">
        <v>86</v>
      </c>
      <c r="AW232" s="13" t="s">
        <v>37</v>
      </c>
      <c r="AX232" s="13" t="s">
        <v>76</v>
      </c>
      <c r="AY232" s="229" t="s">
        <v>225</v>
      </c>
    </row>
    <row r="233" s="13" customFormat="1">
      <c r="A233" s="13"/>
      <c r="B233" s="218"/>
      <c r="C233" s="219"/>
      <c r="D233" s="220" t="s">
        <v>234</v>
      </c>
      <c r="E233" s="221" t="s">
        <v>19</v>
      </c>
      <c r="F233" s="222" t="s">
        <v>392</v>
      </c>
      <c r="G233" s="219"/>
      <c r="H233" s="223">
        <v>2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234</v>
      </c>
      <c r="AU233" s="229" t="s">
        <v>86</v>
      </c>
      <c r="AV233" s="13" t="s">
        <v>86</v>
      </c>
      <c r="AW233" s="13" t="s">
        <v>37</v>
      </c>
      <c r="AX233" s="13" t="s">
        <v>76</v>
      </c>
      <c r="AY233" s="229" t="s">
        <v>225</v>
      </c>
    </row>
    <row r="234" s="13" customFormat="1">
      <c r="A234" s="13"/>
      <c r="B234" s="218"/>
      <c r="C234" s="219"/>
      <c r="D234" s="220" t="s">
        <v>234</v>
      </c>
      <c r="E234" s="221" t="s">
        <v>19</v>
      </c>
      <c r="F234" s="222" t="s">
        <v>393</v>
      </c>
      <c r="G234" s="219"/>
      <c r="H234" s="223">
        <v>2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234</v>
      </c>
      <c r="AU234" s="229" t="s">
        <v>86</v>
      </c>
      <c r="AV234" s="13" t="s">
        <v>86</v>
      </c>
      <c r="AW234" s="13" t="s">
        <v>37</v>
      </c>
      <c r="AX234" s="13" t="s">
        <v>76</v>
      </c>
      <c r="AY234" s="229" t="s">
        <v>225</v>
      </c>
    </row>
    <row r="235" s="13" customFormat="1">
      <c r="A235" s="13"/>
      <c r="B235" s="218"/>
      <c r="C235" s="219"/>
      <c r="D235" s="220" t="s">
        <v>234</v>
      </c>
      <c r="E235" s="221" t="s">
        <v>19</v>
      </c>
      <c r="F235" s="222" t="s">
        <v>394</v>
      </c>
      <c r="G235" s="219"/>
      <c r="H235" s="223">
        <v>2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234</v>
      </c>
      <c r="AU235" s="229" t="s">
        <v>86</v>
      </c>
      <c r="AV235" s="13" t="s">
        <v>86</v>
      </c>
      <c r="AW235" s="13" t="s">
        <v>37</v>
      </c>
      <c r="AX235" s="13" t="s">
        <v>76</v>
      </c>
      <c r="AY235" s="229" t="s">
        <v>225</v>
      </c>
    </row>
    <row r="236" s="13" customFormat="1">
      <c r="A236" s="13"/>
      <c r="B236" s="218"/>
      <c r="C236" s="219"/>
      <c r="D236" s="220" t="s">
        <v>234</v>
      </c>
      <c r="E236" s="221" t="s">
        <v>19</v>
      </c>
      <c r="F236" s="222" t="s">
        <v>395</v>
      </c>
      <c r="G236" s="219"/>
      <c r="H236" s="223">
        <v>2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234</v>
      </c>
      <c r="AU236" s="229" t="s">
        <v>86</v>
      </c>
      <c r="AV236" s="13" t="s">
        <v>86</v>
      </c>
      <c r="AW236" s="13" t="s">
        <v>37</v>
      </c>
      <c r="AX236" s="13" t="s">
        <v>76</v>
      </c>
      <c r="AY236" s="229" t="s">
        <v>225</v>
      </c>
    </row>
    <row r="237" s="13" customFormat="1">
      <c r="A237" s="13"/>
      <c r="B237" s="218"/>
      <c r="C237" s="219"/>
      <c r="D237" s="220" t="s">
        <v>234</v>
      </c>
      <c r="E237" s="221" t="s">
        <v>19</v>
      </c>
      <c r="F237" s="222" t="s">
        <v>396</v>
      </c>
      <c r="G237" s="219"/>
      <c r="H237" s="223">
        <v>1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9" t="s">
        <v>234</v>
      </c>
      <c r="AU237" s="229" t="s">
        <v>86</v>
      </c>
      <c r="AV237" s="13" t="s">
        <v>86</v>
      </c>
      <c r="AW237" s="13" t="s">
        <v>37</v>
      </c>
      <c r="AX237" s="13" t="s">
        <v>76</v>
      </c>
      <c r="AY237" s="229" t="s">
        <v>225</v>
      </c>
    </row>
    <row r="238" s="13" customFormat="1">
      <c r="A238" s="13"/>
      <c r="B238" s="218"/>
      <c r="C238" s="219"/>
      <c r="D238" s="220" t="s">
        <v>234</v>
      </c>
      <c r="E238" s="221" t="s">
        <v>19</v>
      </c>
      <c r="F238" s="222" t="s">
        <v>397</v>
      </c>
      <c r="G238" s="219"/>
      <c r="H238" s="223">
        <v>1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234</v>
      </c>
      <c r="AU238" s="229" t="s">
        <v>86</v>
      </c>
      <c r="AV238" s="13" t="s">
        <v>86</v>
      </c>
      <c r="AW238" s="13" t="s">
        <v>37</v>
      </c>
      <c r="AX238" s="13" t="s">
        <v>76</v>
      </c>
      <c r="AY238" s="229" t="s">
        <v>225</v>
      </c>
    </row>
    <row r="239" s="13" customFormat="1">
      <c r="A239" s="13"/>
      <c r="B239" s="218"/>
      <c r="C239" s="219"/>
      <c r="D239" s="220" t="s">
        <v>234</v>
      </c>
      <c r="E239" s="221" t="s">
        <v>19</v>
      </c>
      <c r="F239" s="222" t="s">
        <v>398</v>
      </c>
      <c r="G239" s="219"/>
      <c r="H239" s="223">
        <v>1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234</v>
      </c>
      <c r="AU239" s="229" t="s">
        <v>86</v>
      </c>
      <c r="AV239" s="13" t="s">
        <v>86</v>
      </c>
      <c r="AW239" s="13" t="s">
        <v>37</v>
      </c>
      <c r="AX239" s="13" t="s">
        <v>76</v>
      </c>
      <c r="AY239" s="229" t="s">
        <v>225</v>
      </c>
    </row>
    <row r="240" s="13" customFormat="1">
      <c r="A240" s="13"/>
      <c r="B240" s="218"/>
      <c r="C240" s="219"/>
      <c r="D240" s="220" t="s">
        <v>234</v>
      </c>
      <c r="E240" s="221" t="s">
        <v>19</v>
      </c>
      <c r="F240" s="222" t="s">
        <v>399</v>
      </c>
      <c r="G240" s="219"/>
      <c r="H240" s="223">
        <v>2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234</v>
      </c>
      <c r="AU240" s="229" t="s">
        <v>86</v>
      </c>
      <c r="AV240" s="13" t="s">
        <v>86</v>
      </c>
      <c r="AW240" s="13" t="s">
        <v>37</v>
      </c>
      <c r="AX240" s="13" t="s">
        <v>76</v>
      </c>
      <c r="AY240" s="229" t="s">
        <v>225</v>
      </c>
    </row>
    <row r="241" s="13" customFormat="1">
      <c r="A241" s="13"/>
      <c r="B241" s="218"/>
      <c r="C241" s="219"/>
      <c r="D241" s="220" t="s">
        <v>234</v>
      </c>
      <c r="E241" s="221" t="s">
        <v>19</v>
      </c>
      <c r="F241" s="222" t="s">
        <v>400</v>
      </c>
      <c r="G241" s="219"/>
      <c r="H241" s="223">
        <v>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234</v>
      </c>
      <c r="AU241" s="229" t="s">
        <v>86</v>
      </c>
      <c r="AV241" s="13" t="s">
        <v>86</v>
      </c>
      <c r="AW241" s="13" t="s">
        <v>37</v>
      </c>
      <c r="AX241" s="13" t="s">
        <v>76</v>
      </c>
      <c r="AY241" s="229" t="s">
        <v>225</v>
      </c>
    </row>
    <row r="242" s="13" customFormat="1">
      <c r="A242" s="13"/>
      <c r="B242" s="218"/>
      <c r="C242" s="219"/>
      <c r="D242" s="220" t="s">
        <v>234</v>
      </c>
      <c r="E242" s="221" t="s">
        <v>19</v>
      </c>
      <c r="F242" s="222" t="s">
        <v>401</v>
      </c>
      <c r="G242" s="219"/>
      <c r="H242" s="223">
        <v>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9" t="s">
        <v>234</v>
      </c>
      <c r="AU242" s="229" t="s">
        <v>86</v>
      </c>
      <c r="AV242" s="13" t="s">
        <v>86</v>
      </c>
      <c r="AW242" s="13" t="s">
        <v>37</v>
      </c>
      <c r="AX242" s="13" t="s">
        <v>76</v>
      </c>
      <c r="AY242" s="229" t="s">
        <v>225</v>
      </c>
    </row>
    <row r="243" s="13" customFormat="1">
      <c r="A243" s="13"/>
      <c r="B243" s="218"/>
      <c r="C243" s="219"/>
      <c r="D243" s="220" t="s">
        <v>234</v>
      </c>
      <c r="E243" s="221" t="s">
        <v>19</v>
      </c>
      <c r="F243" s="222" t="s">
        <v>402</v>
      </c>
      <c r="G243" s="219"/>
      <c r="H243" s="223">
        <v>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234</v>
      </c>
      <c r="AU243" s="229" t="s">
        <v>86</v>
      </c>
      <c r="AV243" s="13" t="s">
        <v>86</v>
      </c>
      <c r="AW243" s="13" t="s">
        <v>37</v>
      </c>
      <c r="AX243" s="13" t="s">
        <v>76</v>
      </c>
      <c r="AY243" s="229" t="s">
        <v>225</v>
      </c>
    </row>
    <row r="244" s="13" customFormat="1">
      <c r="A244" s="13"/>
      <c r="B244" s="218"/>
      <c r="C244" s="219"/>
      <c r="D244" s="220" t="s">
        <v>234</v>
      </c>
      <c r="E244" s="221" t="s">
        <v>19</v>
      </c>
      <c r="F244" s="222" t="s">
        <v>403</v>
      </c>
      <c r="G244" s="219"/>
      <c r="H244" s="223">
        <v>2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234</v>
      </c>
      <c r="AU244" s="229" t="s">
        <v>86</v>
      </c>
      <c r="AV244" s="13" t="s">
        <v>86</v>
      </c>
      <c r="AW244" s="13" t="s">
        <v>37</v>
      </c>
      <c r="AX244" s="13" t="s">
        <v>76</v>
      </c>
      <c r="AY244" s="229" t="s">
        <v>225</v>
      </c>
    </row>
    <row r="245" s="13" customFormat="1">
      <c r="A245" s="13"/>
      <c r="B245" s="218"/>
      <c r="C245" s="219"/>
      <c r="D245" s="220" t="s">
        <v>234</v>
      </c>
      <c r="E245" s="221" t="s">
        <v>19</v>
      </c>
      <c r="F245" s="222" t="s">
        <v>404</v>
      </c>
      <c r="G245" s="219"/>
      <c r="H245" s="223">
        <v>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234</v>
      </c>
      <c r="AU245" s="229" t="s">
        <v>86</v>
      </c>
      <c r="AV245" s="13" t="s">
        <v>86</v>
      </c>
      <c r="AW245" s="13" t="s">
        <v>37</v>
      </c>
      <c r="AX245" s="13" t="s">
        <v>76</v>
      </c>
      <c r="AY245" s="229" t="s">
        <v>225</v>
      </c>
    </row>
    <row r="246" s="13" customFormat="1">
      <c r="A246" s="13"/>
      <c r="B246" s="218"/>
      <c r="C246" s="219"/>
      <c r="D246" s="220" t="s">
        <v>234</v>
      </c>
      <c r="E246" s="221" t="s">
        <v>19</v>
      </c>
      <c r="F246" s="222" t="s">
        <v>405</v>
      </c>
      <c r="G246" s="219"/>
      <c r="H246" s="223">
        <v>4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234</v>
      </c>
      <c r="AU246" s="229" t="s">
        <v>86</v>
      </c>
      <c r="AV246" s="13" t="s">
        <v>86</v>
      </c>
      <c r="AW246" s="13" t="s">
        <v>37</v>
      </c>
      <c r="AX246" s="13" t="s">
        <v>76</v>
      </c>
      <c r="AY246" s="229" t="s">
        <v>225</v>
      </c>
    </row>
    <row r="247" s="13" customFormat="1">
      <c r="A247" s="13"/>
      <c r="B247" s="218"/>
      <c r="C247" s="219"/>
      <c r="D247" s="220" t="s">
        <v>234</v>
      </c>
      <c r="E247" s="221" t="s">
        <v>19</v>
      </c>
      <c r="F247" s="222" t="s">
        <v>406</v>
      </c>
      <c r="G247" s="219"/>
      <c r="H247" s="223">
        <v>6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234</v>
      </c>
      <c r="AU247" s="229" t="s">
        <v>86</v>
      </c>
      <c r="AV247" s="13" t="s">
        <v>86</v>
      </c>
      <c r="AW247" s="13" t="s">
        <v>37</v>
      </c>
      <c r="AX247" s="13" t="s">
        <v>76</v>
      </c>
      <c r="AY247" s="229" t="s">
        <v>225</v>
      </c>
    </row>
    <row r="248" s="13" customFormat="1">
      <c r="A248" s="13"/>
      <c r="B248" s="218"/>
      <c r="C248" s="219"/>
      <c r="D248" s="220" t="s">
        <v>234</v>
      </c>
      <c r="E248" s="221" t="s">
        <v>19</v>
      </c>
      <c r="F248" s="222" t="s">
        <v>407</v>
      </c>
      <c r="G248" s="219"/>
      <c r="H248" s="223">
        <v>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234</v>
      </c>
      <c r="AU248" s="229" t="s">
        <v>86</v>
      </c>
      <c r="AV248" s="13" t="s">
        <v>86</v>
      </c>
      <c r="AW248" s="13" t="s">
        <v>37</v>
      </c>
      <c r="AX248" s="13" t="s">
        <v>76</v>
      </c>
      <c r="AY248" s="229" t="s">
        <v>225</v>
      </c>
    </row>
    <row r="249" s="13" customFormat="1">
      <c r="A249" s="13"/>
      <c r="B249" s="218"/>
      <c r="C249" s="219"/>
      <c r="D249" s="220" t="s">
        <v>234</v>
      </c>
      <c r="E249" s="221" t="s">
        <v>19</v>
      </c>
      <c r="F249" s="222" t="s">
        <v>408</v>
      </c>
      <c r="G249" s="219"/>
      <c r="H249" s="223">
        <v>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234</v>
      </c>
      <c r="AU249" s="229" t="s">
        <v>86</v>
      </c>
      <c r="AV249" s="13" t="s">
        <v>86</v>
      </c>
      <c r="AW249" s="13" t="s">
        <v>37</v>
      </c>
      <c r="AX249" s="13" t="s">
        <v>76</v>
      </c>
      <c r="AY249" s="229" t="s">
        <v>225</v>
      </c>
    </row>
    <row r="250" s="13" customFormat="1">
      <c r="A250" s="13"/>
      <c r="B250" s="218"/>
      <c r="C250" s="219"/>
      <c r="D250" s="220" t="s">
        <v>234</v>
      </c>
      <c r="E250" s="221" t="s">
        <v>19</v>
      </c>
      <c r="F250" s="222" t="s">
        <v>409</v>
      </c>
      <c r="G250" s="219"/>
      <c r="H250" s="223">
        <v>4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234</v>
      </c>
      <c r="AU250" s="229" t="s">
        <v>86</v>
      </c>
      <c r="AV250" s="13" t="s">
        <v>86</v>
      </c>
      <c r="AW250" s="13" t="s">
        <v>37</v>
      </c>
      <c r="AX250" s="13" t="s">
        <v>76</v>
      </c>
      <c r="AY250" s="229" t="s">
        <v>225</v>
      </c>
    </row>
    <row r="251" s="14" customFormat="1">
      <c r="A251" s="14"/>
      <c r="B251" s="230"/>
      <c r="C251" s="231"/>
      <c r="D251" s="220" t="s">
        <v>234</v>
      </c>
      <c r="E251" s="232" t="s">
        <v>19</v>
      </c>
      <c r="F251" s="233" t="s">
        <v>245</v>
      </c>
      <c r="G251" s="231"/>
      <c r="H251" s="234">
        <v>75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0" t="s">
        <v>234</v>
      </c>
      <c r="AU251" s="240" t="s">
        <v>86</v>
      </c>
      <c r="AV251" s="14" t="s">
        <v>232</v>
      </c>
      <c r="AW251" s="14" t="s">
        <v>37</v>
      </c>
      <c r="AX251" s="14" t="s">
        <v>84</v>
      </c>
      <c r="AY251" s="240" t="s">
        <v>225</v>
      </c>
    </row>
    <row r="252" s="2" customFormat="1">
      <c r="A252" s="39"/>
      <c r="B252" s="40"/>
      <c r="C252" s="241" t="s">
        <v>117</v>
      </c>
      <c r="D252" s="241" t="s">
        <v>410</v>
      </c>
      <c r="E252" s="242" t="s">
        <v>411</v>
      </c>
      <c r="F252" s="243" t="s">
        <v>412</v>
      </c>
      <c r="G252" s="244" t="s">
        <v>380</v>
      </c>
      <c r="H252" s="245">
        <v>38</v>
      </c>
      <c r="I252" s="246"/>
      <c r="J252" s="247">
        <f>ROUND(I252*H252,2)</f>
        <v>0</v>
      </c>
      <c r="K252" s="243" t="s">
        <v>231</v>
      </c>
      <c r="L252" s="248"/>
      <c r="M252" s="249" t="s">
        <v>19</v>
      </c>
      <c r="N252" s="250" t="s">
        <v>47</v>
      </c>
      <c r="O252" s="85"/>
      <c r="P252" s="214">
        <f>O252*H252</f>
        <v>0</v>
      </c>
      <c r="Q252" s="214">
        <v>0.0044999999999999997</v>
      </c>
      <c r="R252" s="214">
        <f>Q252*H252</f>
        <v>0.17099999999999999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365</v>
      </c>
      <c r="AT252" s="216" t="s">
        <v>410</v>
      </c>
      <c r="AU252" s="216" t="s">
        <v>86</v>
      </c>
      <c r="AY252" s="18" t="s">
        <v>225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84</v>
      </c>
      <c r="BK252" s="217">
        <f>ROUND(I252*H252,2)</f>
        <v>0</v>
      </c>
      <c r="BL252" s="18" t="s">
        <v>232</v>
      </c>
      <c r="BM252" s="216" t="s">
        <v>413</v>
      </c>
    </row>
    <row r="253" s="2" customFormat="1">
      <c r="A253" s="39"/>
      <c r="B253" s="40"/>
      <c r="C253" s="41"/>
      <c r="D253" s="220" t="s">
        <v>414</v>
      </c>
      <c r="E253" s="41"/>
      <c r="F253" s="251" t="s">
        <v>415</v>
      </c>
      <c r="G253" s="41"/>
      <c r="H253" s="41"/>
      <c r="I253" s="252"/>
      <c r="J253" s="41"/>
      <c r="K253" s="41"/>
      <c r="L253" s="45"/>
      <c r="M253" s="253"/>
      <c r="N253" s="254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414</v>
      </c>
      <c r="AU253" s="18" t="s">
        <v>86</v>
      </c>
    </row>
    <row r="254" s="2" customFormat="1">
      <c r="A254" s="39"/>
      <c r="B254" s="40"/>
      <c r="C254" s="241" t="s">
        <v>120</v>
      </c>
      <c r="D254" s="241" t="s">
        <v>410</v>
      </c>
      <c r="E254" s="242" t="s">
        <v>416</v>
      </c>
      <c r="F254" s="243" t="s">
        <v>417</v>
      </c>
      <c r="G254" s="244" t="s">
        <v>380</v>
      </c>
      <c r="H254" s="245">
        <v>6</v>
      </c>
      <c r="I254" s="246"/>
      <c r="J254" s="247">
        <f>ROUND(I254*H254,2)</f>
        <v>0</v>
      </c>
      <c r="K254" s="243" t="s">
        <v>231</v>
      </c>
      <c r="L254" s="248"/>
      <c r="M254" s="249" t="s">
        <v>19</v>
      </c>
      <c r="N254" s="250" t="s">
        <v>47</v>
      </c>
      <c r="O254" s="85"/>
      <c r="P254" s="214">
        <f>O254*H254</f>
        <v>0</v>
      </c>
      <c r="Q254" s="214">
        <v>0.0068999999999999999</v>
      </c>
      <c r="R254" s="214">
        <f>Q254*H254</f>
        <v>0.041399999999999999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365</v>
      </c>
      <c r="AT254" s="216" t="s">
        <v>410</v>
      </c>
      <c r="AU254" s="216" t="s">
        <v>86</v>
      </c>
      <c r="AY254" s="18" t="s">
        <v>225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84</v>
      </c>
      <c r="BK254" s="217">
        <f>ROUND(I254*H254,2)</f>
        <v>0</v>
      </c>
      <c r="BL254" s="18" t="s">
        <v>232</v>
      </c>
      <c r="BM254" s="216" t="s">
        <v>418</v>
      </c>
    </row>
    <row r="255" s="2" customFormat="1">
      <c r="A255" s="39"/>
      <c r="B255" s="40"/>
      <c r="C255" s="41"/>
      <c r="D255" s="220" t="s">
        <v>414</v>
      </c>
      <c r="E255" s="41"/>
      <c r="F255" s="251" t="s">
        <v>415</v>
      </c>
      <c r="G255" s="41"/>
      <c r="H255" s="41"/>
      <c r="I255" s="252"/>
      <c r="J255" s="41"/>
      <c r="K255" s="41"/>
      <c r="L255" s="45"/>
      <c r="M255" s="253"/>
      <c r="N255" s="254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414</v>
      </c>
      <c r="AU255" s="18" t="s">
        <v>86</v>
      </c>
    </row>
    <row r="256" s="2" customFormat="1">
      <c r="A256" s="39"/>
      <c r="B256" s="40"/>
      <c r="C256" s="241" t="s">
        <v>123</v>
      </c>
      <c r="D256" s="241" t="s">
        <v>410</v>
      </c>
      <c r="E256" s="242" t="s">
        <v>419</v>
      </c>
      <c r="F256" s="243" t="s">
        <v>420</v>
      </c>
      <c r="G256" s="244" t="s">
        <v>380</v>
      </c>
      <c r="H256" s="245">
        <v>6</v>
      </c>
      <c r="I256" s="246"/>
      <c r="J256" s="247">
        <f>ROUND(I256*H256,2)</f>
        <v>0</v>
      </c>
      <c r="K256" s="243" t="s">
        <v>231</v>
      </c>
      <c r="L256" s="248"/>
      <c r="M256" s="249" t="s">
        <v>19</v>
      </c>
      <c r="N256" s="250" t="s">
        <v>47</v>
      </c>
      <c r="O256" s="85"/>
      <c r="P256" s="214">
        <f>O256*H256</f>
        <v>0</v>
      </c>
      <c r="Q256" s="214">
        <v>0.0055999999999999999</v>
      </c>
      <c r="R256" s="214">
        <f>Q256*H256</f>
        <v>0.033599999999999998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365</v>
      </c>
      <c r="AT256" s="216" t="s">
        <v>410</v>
      </c>
      <c r="AU256" s="216" t="s">
        <v>86</v>
      </c>
      <c r="AY256" s="18" t="s">
        <v>225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84</v>
      </c>
      <c r="BK256" s="217">
        <f>ROUND(I256*H256,2)</f>
        <v>0</v>
      </c>
      <c r="BL256" s="18" t="s">
        <v>232</v>
      </c>
      <c r="BM256" s="216" t="s">
        <v>421</v>
      </c>
    </row>
    <row r="257" s="2" customFormat="1">
      <c r="A257" s="39"/>
      <c r="B257" s="40"/>
      <c r="C257" s="241" t="s">
        <v>8</v>
      </c>
      <c r="D257" s="241" t="s">
        <v>410</v>
      </c>
      <c r="E257" s="242" t="s">
        <v>422</v>
      </c>
      <c r="F257" s="243" t="s">
        <v>423</v>
      </c>
      <c r="G257" s="244" t="s">
        <v>380</v>
      </c>
      <c r="H257" s="245">
        <v>24</v>
      </c>
      <c r="I257" s="246"/>
      <c r="J257" s="247">
        <f>ROUND(I257*H257,2)</f>
        <v>0</v>
      </c>
      <c r="K257" s="243" t="s">
        <v>231</v>
      </c>
      <c r="L257" s="248"/>
      <c r="M257" s="249" t="s">
        <v>19</v>
      </c>
      <c r="N257" s="250" t="s">
        <v>47</v>
      </c>
      <c r="O257" s="85"/>
      <c r="P257" s="214">
        <f>O257*H257</f>
        <v>0</v>
      </c>
      <c r="Q257" s="214">
        <v>0.0035999999999999999</v>
      </c>
      <c r="R257" s="214">
        <f>Q257*H257</f>
        <v>0.086400000000000005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365</v>
      </c>
      <c r="AT257" s="216" t="s">
        <v>410</v>
      </c>
      <c r="AU257" s="216" t="s">
        <v>86</v>
      </c>
      <c r="AY257" s="18" t="s">
        <v>225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84</v>
      </c>
      <c r="BK257" s="217">
        <f>ROUND(I257*H257,2)</f>
        <v>0</v>
      </c>
      <c r="BL257" s="18" t="s">
        <v>232</v>
      </c>
      <c r="BM257" s="216" t="s">
        <v>424</v>
      </c>
    </row>
    <row r="258" s="2" customFormat="1" ht="16.5" customHeight="1">
      <c r="A258" s="39"/>
      <c r="B258" s="40"/>
      <c r="C258" s="241" t="s">
        <v>128</v>
      </c>
      <c r="D258" s="241" t="s">
        <v>410</v>
      </c>
      <c r="E258" s="242" t="s">
        <v>425</v>
      </c>
      <c r="F258" s="243" t="s">
        <v>426</v>
      </c>
      <c r="G258" s="244" t="s">
        <v>380</v>
      </c>
      <c r="H258" s="245">
        <v>1</v>
      </c>
      <c r="I258" s="246"/>
      <c r="J258" s="247">
        <f>ROUND(I258*H258,2)</f>
        <v>0</v>
      </c>
      <c r="K258" s="243" t="s">
        <v>19</v>
      </c>
      <c r="L258" s="248"/>
      <c r="M258" s="249" t="s">
        <v>19</v>
      </c>
      <c r="N258" s="250" t="s">
        <v>47</v>
      </c>
      <c r="O258" s="85"/>
      <c r="P258" s="214">
        <f>O258*H258</f>
        <v>0</v>
      </c>
      <c r="Q258" s="214">
        <v>0.0035999999999999999</v>
      </c>
      <c r="R258" s="214">
        <f>Q258*H258</f>
        <v>0.0035999999999999999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365</v>
      </c>
      <c r="AT258" s="216" t="s">
        <v>410</v>
      </c>
      <c r="AU258" s="216" t="s">
        <v>86</v>
      </c>
      <c r="AY258" s="18" t="s">
        <v>225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84</v>
      </c>
      <c r="BK258" s="217">
        <f>ROUND(I258*H258,2)</f>
        <v>0</v>
      </c>
      <c r="BL258" s="18" t="s">
        <v>232</v>
      </c>
      <c r="BM258" s="216" t="s">
        <v>427</v>
      </c>
    </row>
    <row r="259" s="2" customFormat="1">
      <c r="A259" s="39"/>
      <c r="B259" s="40"/>
      <c r="C259" s="205" t="s">
        <v>131</v>
      </c>
      <c r="D259" s="205" t="s">
        <v>227</v>
      </c>
      <c r="E259" s="206" t="s">
        <v>428</v>
      </c>
      <c r="F259" s="207" t="s">
        <v>429</v>
      </c>
      <c r="G259" s="208" t="s">
        <v>380</v>
      </c>
      <c r="H259" s="209">
        <v>20</v>
      </c>
      <c r="I259" s="210"/>
      <c r="J259" s="211">
        <f>ROUND(I259*H259,2)</f>
        <v>0</v>
      </c>
      <c r="K259" s="207" t="s">
        <v>231</v>
      </c>
      <c r="L259" s="45"/>
      <c r="M259" s="212" t="s">
        <v>19</v>
      </c>
      <c r="N259" s="213" t="s">
        <v>47</v>
      </c>
      <c r="O259" s="85"/>
      <c r="P259" s="214">
        <f>O259*H259</f>
        <v>0</v>
      </c>
      <c r="Q259" s="214">
        <v>1.0000000000000001E-05</v>
      </c>
      <c r="R259" s="214">
        <f>Q259*H259</f>
        <v>0.00020000000000000001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232</v>
      </c>
      <c r="AT259" s="216" t="s">
        <v>227</v>
      </c>
      <c r="AU259" s="216" t="s">
        <v>86</v>
      </c>
      <c r="AY259" s="18" t="s">
        <v>225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84</v>
      </c>
      <c r="BK259" s="217">
        <f>ROUND(I259*H259,2)</f>
        <v>0</v>
      </c>
      <c r="BL259" s="18" t="s">
        <v>232</v>
      </c>
      <c r="BM259" s="216" t="s">
        <v>430</v>
      </c>
    </row>
    <row r="260" s="13" customFormat="1">
      <c r="A260" s="13"/>
      <c r="B260" s="218"/>
      <c r="C260" s="219"/>
      <c r="D260" s="220" t="s">
        <v>234</v>
      </c>
      <c r="E260" s="221" t="s">
        <v>19</v>
      </c>
      <c r="F260" s="222" t="s">
        <v>431</v>
      </c>
      <c r="G260" s="219"/>
      <c r="H260" s="223">
        <v>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234</v>
      </c>
      <c r="AU260" s="229" t="s">
        <v>86</v>
      </c>
      <c r="AV260" s="13" t="s">
        <v>86</v>
      </c>
      <c r="AW260" s="13" t="s">
        <v>37</v>
      </c>
      <c r="AX260" s="13" t="s">
        <v>76</v>
      </c>
      <c r="AY260" s="229" t="s">
        <v>225</v>
      </c>
    </row>
    <row r="261" s="13" customFormat="1">
      <c r="A261" s="13"/>
      <c r="B261" s="218"/>
      <c r="C261" s="219"/>
      <c r="D261" s="220" t="s">
        <v>234</v>
      </c>
      <c r="E261" s="221" t="s">
        <v>19</v>
      </c>
      <c r="F261" s="222" t="s">
        <v>432</v>
      </c>
      <c r="G261" s="219"/>
      <c r="H261" s="223">
        <v>2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234</v>
      </c>
      <c r="AU261" s="229" t="s">
        <v>86</v>
      </c>
      <c r="AV261" s="13" t="s">
        <v>86</v>
      </c>
      <c r="AW261" s="13" t="s">
        <v>37</v>
      </c>
      <c r="AX261" s="13" t="s">
        <v>76</v>
      </c>
      <c r="AY261" s="229" t="s">
        <v>225</v>
      </c>
    </row>
    <row r="262" s="13" customFormat="1">
      <c r="A262" s="13"/>
      <c r="B262" s="218"/>
      <c r="C262" s="219"/>
      <c r="D262" s="220" t="s">
        <v>234</v>
      </c>
      <c r="E262" s="221" t="s">
        <v>19</v>
      </c>
      <c r="F262" s="222" t="s">
        <v>433</v>
      </c>
      <c r="G262" s="219"/>
      <c r="H262" s="223">
        <v>2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9" t="s">
        <v>234</v>
      </c>
      <c r="AU262" s="229" t="s">
        <v>86</v>
      </c>
      <c r="AV262" s="13" t="s">
        <v>86</v>
      </c>
      <c r="AW262" s="13" t="s">
        <v>37</v>
      </c>
      <c r="AX262" s="13" t="s">
        <v>76</v>
      </c>
      <c r="AY262" s="229" t="s">
        <v>225</v>
      </c>
    </row>
    <row r="263" s="13" customFormat="1">
      <c r="A263" s="13"/>
      <c r="B263" s="218"/>
      <c r="C263" s="219"/>
      <c r="D263" s="220" t="s">
        <v>234</v>
      </c>
      <c r="E263" s="221" t="s">
        <v>19</v>
      </c>
      <c r="F263" s="222" t="s">
        <v>434</v>
      </c>
      <c r="G263" s="219"/>
      <c r="H263" s="223">
        <v>2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234</v>
      </c>
      <c r="AU263" s="229" t="s">
        <v>86</v>
      </c>
      <c r="AV263" s="13" t="s">
        <v>86</v>
      </c>
      <c r="AW263" s="13" t="s">
        <v>37</v>
      </c>
      <c r="AX263" s="13" t="s">
        <v>76</v>
      </c>
      <c r="AY263" s="229" t="s">
        <v>225</v>
      </c>
    </row>
    <row r="264" s="13" customFormat="1">
      <c r="A264" s="13"/>
      <c r="B264" s="218"/>
      <c r="C264" s="219"/>
      <c r="D264" s="220" t="s">
        <v>234</v>
      </c>
      <c r="E264" s="221" t="s">
        <v>19</v>
      </c>
      <c r="F264" s="222" t="s">
        <v>435</v>
      </c>
      <c r="G264" s="219"/>
      <c r="H264" s="223">
        <v>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234</v>
      </c>
      <c r="AU264" s="229" t="s">
        <v>86</v>
      </c>
      <c r="AV264" s="13" t="s">
        <v>86</v>
      </c>
      <c r="AW264" s="13" t="s">
        <v>37</v>
      </c>
      <c r="AX264" s="13" t="s">
        <v>76</v>
      </c>
      <c r="AY264" s="229" t="s">
        <v>225</v>
      </c>
    </row>
    <row r="265" s="13" customFormat="1">
      <c r="A265" s="13"/>
      <c r="B265" s="218"/>
      <c r="C265" s="219"/>
      <c r="D265" s="220" t="s">
        <v>234</v>
      </c>
      <c r="E265" s="221" t="s">
        <v>19</v>
      </c>
      <c r="F265" s="222" t="s">
        <v>436</v>
      </c>
      <c r="G265" s="219"/>
      <c r="H265" s="223">
        <v>4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234</v>
      </c>
      <c r="AU265" s="229" t="s">
        <v>86</v>
      </c>
      <c r="AV265" s="13" t="s">
        <v>86</v>
      </c>
      <c r="AW265" s="13" t="s">
        <v>37</v>
      </c>
      <c r="AX265" s="13" t="s">
        <v>76</v>
      </c>
      <c r="AY265" s="229" t="s">
        <v>225</v>
      </c>
    </row>
    <row r="266" s="13" customFormat="1">
      <c r="A266" s="13"/>
      <c r="B266" s="218"/>
      <c r="C266" s="219"/>
      <c r="D266" s="220" t="s">
        <v>234</v>
      </c>
      <c r="E266" s="221" t="s">
        <v>19</v>
      </c>
      <c r="F266" s="222" t="s">
        <v>437</v>
      </c>
      <c r="G266" s="219"/>
      <c r="H266" s="223">
        <v>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9" t="s">
        <v>234</v>
      </c>
      <c r="AU266" s="229" t="s">
        <v>86</v>
      </c>
      <c r="AV266" s="13" t="s">
        <v>86</v>
      </c>
      <c r="AW266" s="13" t="s">
        <v>37</v>
      </c>
      <c r="AX266" s="13" t="s">
        <v>76</v>
      </c>
      <c r="AY266" s="229" t="s">
        <v>225</v>
      </c>
    </row>
    <row r="267" s="14" customFormat="1">
      <c r="A267" s="14"/>
      <c r="B267" s="230"/>
      <c r="C267" s="231"/>
      <c r="D267" s="220" t="s">
        <v>234</v>
      </c>
      <c r="E267" s="232" t="s">
        <v>19</v>
      </c>
      <c r="F267" s="233" t="s">
        <v>245</v>
      </c>
      <c r="G267" s="231"/>
      <c r="H267" s="234">
        <v>20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0" t="s">
        <v>234</v>
      </c>
      <c r="AU267" s="240" t="s">
        <v>86</v>
      </c>
      <c r="AV267" s="14" t="s">
        <v>232</v>
      </c>
      <c r="AW267" s="14" t="s">
        <v>37</v>
      </c>
      <c r="AX267" s="14" t="s">
        <v>84</v>
      </c>
      <c r="AY267" s="240" t="s">
        <v>225</v>
      </c>
    </row>
    <row r="268" s="2" customFormat="1">
      <c r="A268" s="39"/>
      <c r="B268" s="40"/>
      <c r="C268" s="241" t="s">
        <v>134</v>
      </c>
      <c r="D268" s="241" t="s">
        <v>410</v>
      </c>
      <c r="E268" s="242" t="s">
        <v>411</v>
      </c>
      <c r="F268" s="243" t="s">
        <v>412</v>
      </c>
      <c r="G268" s="244" t="s">
        <v>380</v>
      </c>
      <c r="H268" s="245">
        <v>12</v>
      </c>
      <c r="I268" s="246"/>
      <c r="J268" s="247">
        <f>ROUND(I268*H268,2)</f>
        <v>0</v>
      </c>
      <c r="K268" s="243" t="s">
        <v>231</v>
      </c>
      <c r="L268" s="248"/>
      <c r="M268" s="249" t="s">
        <v>19</v>
      </c>
      <c r="N268" s="250" t="s">
        <v>47</v>
      </c>
      <c r="O268" s="85"/>
      <c r="P268" s="214">
        <f>O268*H268</f>
        <v>0</v>
      </c>
      <c r="Q268" s="214">
        <v>0.0044999999999999997</v>
      </c>
      <c r="R268" s="214">
        <f>Q268*H268</f>
        <v>0.053999999999999992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365</v>
      </c>
      <c r="AT268" s="216" t="s">
        <v>410</v>
      </c>
      <c r="AU268" s="216" t="s">
        <v>86</v>
      </c>
      <c r="AY268" s="18" t="s">
        <v>225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84</v>
      </c>
      <c r="BK268" s="217">
        <f>ROUND(I268*H268,2)</f>
        <v>0</v>
      </c>
      <c r="BL268" s="18" t="s">
        <v>232</v>
      </c>
      <c r="BM268" s="216" t="s">
        <v>438</v>
      </c>
    </row>
    <row r="269" s="2" customFormat="1">
      <c r="A269" s="39"/>
      <c r="B269" s="40"/>
      <c r="C269" s="41"/>
      <c r="D269" s="220" t="s">
        <v>414</v>
      </c>
      <c r="E269" s="41"/>
      <c r="F269" s="251" t="s">
        <v>415</v>
      </c>
      <c r="G269" s="41"/>
      <c r="H269" s="41"/>
      <c r="I269" s="252"/>
      <c r="J269" s="41"/>
      <c r="K269" s="41"/>
      <c r="L269" s="45"/>
      <c r="M269" s="253"/>
      <c r="N269" s="254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414</v>
      </c>
      <c r="AU269" s="18" t="s">
        <v>86</v>
      </c>
    </row>
    <row r="270" s="2" customFormat="1">
      <c r="A270" s="39"/>
      <c r="B270" s="40"/>
      <c r="C270" s="241" t="s">
        <v>137</v>
      </c>
      <c r="D270" s="241" t="s">
        <v>410</v>
      </c>
      <c r="E270" s="242" t="s">
        <v>416</v>
      </c>
      <c r="F270" s="243" t="s">
        <v>417</v>
      </c>
      <c r="G270" s="244" t="s">
        <v>380</v>
      </c>
      <c r="H270" s="245">
        <v>1</v>
      </c>
      <c r="I270" s="246"/>
      <c r="J270" s="247">
        <f>ROUND(I270*H270,2)</f>
        <v>0</v>
      </c>
      <c r="K270" s="243" t="s">
        <v>231</v>
      </c>
      <c r="L270" s="248"/>
      <c r="M270" s="249" t="s">
        <v>19</v>
      </c>
      <c r="N270" s="250" t="s">
        <v>47</v>
      </c>
      <c r="O270" s="85"/>
      <c r="P270" s="214">
        <f>O270*H270</f>
        <v>0</v>
      </c>
      <c r="Q270" s="214">
        <v>0.0068999999999999999</v>
      </c>
      <c r="R270" s="214">
        <f>Q270*H270</f>
        <v>0.0068999999999999999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365</v>
      </c>
      <c r="AT270" s="216" t="s">
        <v>410</v>
      </c>
      <c r="AU270" s="216" t="s">
        <v>86</v>
      </c>
      <c r="AY270" s="18" t="s">
        <v>225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84</v>
      </c>
      <c r="BK270" s="217">
        <f>ROUND(I270*H270,2)</f>
        <v>0</v>
      </c>
      <c r="BL270" s="18" t="s">
        <v>232</v>
      </c>
      <c r="BM270" s="216" t="s">
        <v>439</v>
      </c>
    </row>
    <row r="271" s="2" customFormat="1">
      <c r="A271" s="39"/>
      <c r="B271" s="40"/>
      <c r="C271" s="41"/>
      <c r="D271" s="220" t="s">
        <v>414</v>
      </c>
      <c r="E271" s="41"/>
      <c r="F271" s="251" t="s">
        <v>415</v>
      </c>
      <c r="G271" s="41"/>
      <c r="H271" s="41"/>
      <c r="I271" s="252"/>
      <c r="J271" s="41"/>
      <c r="K271" s="41"/>
      <c r="L271" s="45"/>
      <c r="M271" s="253"/>
      <c r="N271" s="254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414</v>
      </c>
      <c r="AU271" s="18" t="s">
        <v>86</v>
      </c>
    </row>
    <row r="272" s="2" customFormat="1">
      <c r="A272" s="39"/>
      <c r="B272" s="40"/>
      <c r="C272" s="241" t="s">
        <v>140</v>
      </c>
      <c r="D272" s="241" t="s">
        <v>410</v>
      </c>
      <c r="E272" s="242" t="s">
        <v>422</v>
      </c>
      <c r="F272" s="243" t="s">
        <v>423</v>
      </c>
      <c r="G272" s="244" t="s">
        <v>380</v>
      </c>
      <c r="H272" s="245">
        <v>6</v>
      </c>
      <c r="I272" s="246"/>
      <c r="J272" s="247">
        <f>ROUND(I272*H272,2)</f>
        <v>0</v>
      </c>
      <c r="K272" s="243" t="s">
        <v>231</v>
      </c>
      <c r="L272" s="248"/>
      <c r="M272" s="249" t="s">
        <v>19</v>
      </c>
      <c r="N272" s="250" t="s">
        <v>47</v>
      </c>
      <c r="O272" s="85"/>
      <c r="P272" s="214">
        <f>O272*H272</f>
        <v>0</v>
      </c>
      <c r="Q272" s="214">
        <v>0.0035999999999999999</v>
      </c>
      <c r="R272" s="214">
        <f>Q272*H272</f>
        <v>0.021600000000000001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365</v>
      </c>
      <c r="AT272" s="216" t="s">
        <v>410</v>
      </c>
      <c r="AU272" s="216" t="s">
        <v>86</v>
      </c>
      <c r="AY272" s="18" t="s">
        <v>225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84</v>
      </c>
      <c r="BK272" s="217">
        <f>ROUND(I272*H272,2)</f>
        <v>0</v>
      </c>
      <c r="BL272" s="18" t="s">
        <v>232</v>
      </c>
      <c r="BM272" s="216" t="s">
        <v>440</v>
      </c>
    </row>
    <row r="273" s="2" customFormat="1">
      <c r="A273" s="39"/>
      <c r="B273" s="40"/>
      <c r="C273" s="241" t="s">
        <v>7</v>
      </c>
      <c r="D273" s="241" t="s">
        <v>410</v>
      </c>
      <c r="E273" s="242" t="s">
        <v>419</v>
      </c>
      <c r="F273" s="243" t="s">
        <v>420</v>
      </c>
      <c r="G273" s="244" t="s">
        <v>380</v>
      </c>
      <c r="H273" s="245">
        <v>1</v>
      </c>
      <c r="I273" s="246"/>
      <c r="J273" s="247">
        <f>ROUND(I273*H273,2)</f>
        <v>0</v>
      </c>
      <c r="K273" s="243" t="s">
        <v>231</v>
      </c>
      <c r="L273" s="248"/>
      <c r="M273" s="249" t="s">
        <v>19</v>
      </c>
      <c r="N273" s="250" t="s">
        <v>47</v>
      </c>
      <c r="O273" s="85"/>
      <c r="P273" s="214">
        <f>O273*H273</f>
        <v>0</v>
      </c>
      <c r="Q273" s="214">
        <v>0.0055999999999999999</v>
      </c>
      <c r="R273" s="214">
        <f>Q273*H273</f>
        <v>0.0055999999999999999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365</v>
      </c>
      <c r="AT273" s="216" t="s">
        <v>410</v>
      </c>
      <c r="AU273" s="216" t="s">
        <v>86</v>
      </c>
      <c r="AY273" s="18" t="s">
        <v>225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84</v>
      </c>
      <c r="BK273" s="217">
        <f>ROUND(I273*H273,2)</f>
        <v>0</v>
      </c>
      <c r="BL273" s="18" t="s">
        <v>232</v>
      </c>
      <c r="BM273" s="216" t="s">
        <v>441</v>
      </c>
    </row>
    <row r="274" s="2" customFormat="1">
      <c r="A274" s="39"/>
      <c r="B274" s="40"/>
      <c r="C274" s="205" t="s">
        <v>145</v>
      </c>
      <c r="D274" s="205" t="s">
        <v>227</v>
      </c>
      <c r="E274" s="206" t="s">
        <v>442</v>
      </c>
      <c r="F274" s="207" t="s">
        <v>443</v>
      </c>
      <c r="G274" s="208" t="s">
        <v>380</v>
      </c>
      <c r="H274" s="209">
        <v>29</v>
      </c>
      <c r="I274" s="210"/>
      <c r="J274" s="211">
        <f>ROUND(I274*H274,2)</f>
        <v>0</v>
      </c>
      <c r="K274" s="207" t="s">
        <v>231</v>
      </c>
      <c r="L274" s="45"/>
      <c r="M274" s="212" t="s">
        <v>19</v>
      </c>
      <c r="N274" s="213" t="s">
        <v>47</v>
      </c>
      <c r="O274" s="85"/>
      <c r="P274" s="214">
        <f>O274*H274</f>
        <v>0</v>
      </c>
      <c r="Q274" s="214">
        <v>2.5018799999999999</v>
      </c>
      <c r="R274" s="214">
        <f>Q274*H274</f>
        <v>72.554519999999997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232</v>
      </c>
      <c r="AT274" s="216" t="s">
        <v>227</v>
      </c>
      <c r="AU274" s="216" t="s">
        <v>86</v>
      </c>
      <c r="AY274" s="18" t="s">
        <v>225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84</v>
      </c>
      <c r="BK274" s="217">
        <f>ROUND(I274*H274,2)</f>
        <v>0</v>
      </c>
      <c r="BL274" s="18" t="s">
        <v>232</v>
      </c>
      <c r="BM274" s="216" t="s">
        <v>444</v>
      </c>
    </row>
    <row r="275" s="13" customFormat="1">
      <c r="A275" s="13"/>
      <c r="B275" s="218"/>
      <c r="C275" s="219"/>
      <c r="D275" s="220" t="s">
        <v>234</v>
      </c>
      <c r="E275" s="221" t="s">
        <v>19</v>
      </c>
      <c r="F275" s="222" t="s">
        <v>445</v>
      </c>
      <c r="G275" s="219"/>
      <c r="H275" s="223">
        <v>1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234</v>
      </c>
      <c r="AU275" s="229" t="s">
        <v>86</v>
      </c>
      <c r="AV275" s="13" t="s">
        <v>86</v>
      </c>
      <c r="AW275" s="13" t="s">
        <v>37</v>
      </c>
      <c r="AX275" s="13" t="s">
        <v>76</v>
      </c>
      <c r="AY275" s="229" t="s">
        <v>225</v>
      </c>
    </row>
    <row r="276" s="13" customFormat="1">
      <c r="A276" s="13"/>
      <c r="B276" s="218"/>
      <c r="C276" s="219"/>
      <c r="D276" s="220" t="s">
        <v>234</v>
      </c>
      <c r="E276" s="221" t="s">
        <v>19</v>
      </c>
      <c r="F276" s="222" t="s">
        <v>446</v>
      </c>
      <c r="G276" s="219"/>
      <c r="H276" s="223">
        <v>1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9" t="s">
        <v>234</v>
      </c>
      <c r="AU276" s="229" t="s">
        <v>86</v>
      </c>
      <c r="AV276" s="13" t="s">
        <v>86</v>
      </c>
      <c r="AW276" s="13" t="s">
        <v>37</v>
      </c>
      <c r="AX276" s="13" t="s">
        <v>76</v>
      </c>
      <c r="AY276" s="229" t="s">
        <v>225</v>
      </c>
    </row>
    <row r="277" s="13" customFormat="1">
      <c r="A277" s="13"/>
      <c r="B277" s="218"/>
      <c r="C277" s="219"/>
      <c r="D277" s="220" t="s">
        <v>234</v>
      </c>
      <c r="E277" s="221" t="s">
        <v>19</v>
      </c>
      <c r="F277" s="222" t="s">
        <v>447</v>
      </c>
      <c r="G277" s="219"/>
      <c r="H277" s="223">
        <v>1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234</v>
      </c>
      <c r="AU277" s="229" t="s">
        <v>86</v>
      </c>
      <c r="AV277" s="13" t="s">
        <v>86</v>
      </c>
      <c r="AW277" s="13" t="s">
        <v>37</v>
      </c>
      <c r="AX277" s="13" t="s">
        <v>76</v>
      </c>
      <c r="AY277" s="229" t="s">
        <v>225</v>
      </c>
    </row>
    <row r="278" s="13" customFormat="1">
      <c r="A278" s="13"/>
      <c r="B278" s="218"/>
      <c r="C278" s="219"/>
      <c r="D278" s="220" t="s">
        <v>234</v>
      </c>
      <c r="E278" s="221" t="s">
        <v>19</v>
      </c>
      <c r="F278" s="222" t="s">
        <v>448</v>
      </c>
      <c r="G278" s="219"/>
      <c r="H278" s="223">
        <v>1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234</v>
      </c>
      <c r="AU278" s="229" t="s">
        <v>86</v>
      </c>
      <c r="AV278" s="13" t="s">
        <v>86</v>
      </c>
      <c r="AW278" s="13" t="s">
        <v>37</v>
      </c>
      <c r="AX278" s="13" t="s">
        <v>76</v>
      </c>
      <c r="AY278" s="229" t="s">
        <v>225</v>
      </c>
    </row>
    <row r="279" s="13" customFormat="1">
      <c r="A279" s="13"/>
      <c r="B279" s="218"/>
      <c r="C279" s="219"/>
      <c r="D279" s="220" t="s">
        <v>234</v>
      </c>
      <c r="E279" s="221" t="s">
        <v>19</v>
      </c>
      <c r="F279" s="222" t="s">
        <v>449</v>
      </c>
      <c r="G279" s="219"/>
      <c r="H279" s="223">
        <v>1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234</v>
      </c>
      <c r="AU279" s="229" t="s">
        <v>86</v>
      </c>
      <c r="AV279" s="13" t="s">
        <v>86</v>
      </c>
      <c r="AW279" s="13" t="s">
        <v>37</v>
      </c>
      <c r="AX279" s="13" t="s">
        <v>76</v>
      </c>
      <c r="AY279" s="229" t="s">
        <v>225</v>
      </c>
    </row>
    <row r="280" s="13" customFormat="1">
      <c r="A280" s="13"/>
      <c r="B280" s="218"/>
      <c r="C280" s="219"/>
      <c r="D280" s="220" t="s">
        <v>234</v>
      </c>
      <c r="E280" s="221" t="s">
        <v>19</v>
      </c>
      <c r="F280" s="222" t="s">
        <v>450</v>
      </c>
      <c r="G280" s="219"/>
      <c r="H280" s="223">
        <v>1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9" t="s">
        <v>234</v>
      </c>
      <c r="AU280" s="229" t="s">
        <v>86</v>
      </c>
      <c r="AV280" s="13" t="s">
        <v>86</v>
      </c>
      <c r="AW280" s="13" t="s">
        <v>37</v>
      </c>
      <c r="AX280" s="13" t="s">
        <v>76</v>
      </c>
      <c r="AY280" s="229" t="s">
        <v>225</v>
      </c>
    </row>
    <row r="281" s="13" customFormat="1">
      <c r="A281" s="13"/>
      <c r="B281" s="218"/>
      <c r="C281" s="219"/>
      <c r="D281" s="220" t="s">
        <v>234</v>
      </c>
      <c r="E281" s="221" t="s">
        <v>19</v>
      </c>
      <c r="F281" s="222" t="s">
        <v>451</v>
      </c>
      <c r="G281" s="219"/>
      <c r="H281" s="223">
        <v>1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234</v>
      </c>
      <c r="AU281" s="229" t="s">
        <v>86</v>
      </c>
      <c r="AV281" s="13" t="s">
        <v>86</v>
      </c>
      <c r="AW281" s="13" t="s">
        <v>37</v>
      </c>
      <c r="AX281" s="13" t="s">
        <v>76</v>
      </c>
      <c r="AY281" s="229" t="s">
        <v>225</v>
      </c>
    </row>
    <row r="282" s="13" customFormat="1">
      <c r="A282" s="13"/>
      <c r="B282" s="218"/>
      <c r="C282" s="219"/>
      <c r="D282" s="220" t="s">
        <v>234</v>
      </c>
      <c r="E282" s="221" t="s">
        <v>19</v>
      </c>
      <c r="F282" s="222" t="s">
        <v>452</v>
      </c>
      <c r="G282" s="219"/>
      <c r="H282" s="223">
        <v>1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234</v>
      </c>
      <c r="AU282" s="229" t="s">
        <v>86</v>
      </c>
      <c r="AV282" s="13" t="s">
        <v>86</v>
      </c>
      <c r="AW282" s="13" t="s">
        <v>37</v>
      </c>
      <c r="AX282" s="13" t="s">
        <v>76</v>
      </c>
      <c r="AY282" s="229" t="s">
        <v>225</v>
      </c>
    </row>
    <row r="283" s="13" customFormat="1">
      <c r="A283" s="13"/>
      <c r="B283" s="218"/>
      <c r="C283" s="219"/>
      <c r="D283" s="220" t="s">
        <v>234</v>
      </c>
      <c r="E283" s="221" t="s">
        <v>19</v>
      </c>
      <c r="F283" s="222" t="s">
        <v>453</v>
      </c>
      <c r="G283" s="219"/>
      <c r="H283" s="223">
        <v>1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234</v>
      </c>
      <c r="AU283" s="229" t="s">
        <v>86</v>
      </c>
      <c r="AV283" s="13" t="s">
        <v>86</v>
      </c>
      <c r="AW283" s="13" t="s">
        <v>37</v>
      </c>
      <c r="AX283" s="13" t="s">
        <v>76</v>
      </c>
      <c r="AY283" s="229" t="s">
        <v>225</v>
      </c>
    </row>
    <row r="284" s="13" customFormat="1">
      <c r="A284" s="13"/>
      <c r="B284" s="218"/>
      <c r="C284" s="219"/>
      <c r="D284" s="220" t="s">
        <v>234</v>
      </c>
      <c r="E284" s="221" t="s">
        <v>19</v>
      </c>
      <c r="F284" s="222" t="s">
        <v>454</v>
      </c>
      <c r="G284" s="219"/>
      <c r="H284" s="223">
        <v>1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234</v>
      </c>
      <c r="AU284" s="229" t="s">
        <v>86</v>
      </c>
      <c r="AV284" s="13" t="s">
        <v>86</v>
      </c>
      <c r="AW284" s="13" t="s">
        <v>37</v>
      </c>
      <c r="AX284" s="13" t="s">
        <v>76</v>
      </c>
      <c r="AY284" s="229" t="s">
        <v>225</v>
      </c>
    </row>
    <row r="285" s="13" customFormat="1">
      <c r="A285" s="13"/>
      <c r="B285" s="218"/>
      <c r="C285" s="219"/>
      <c r="D285" s="220" t="s">
        <v>234</v>
      </c>
      <c r="E285" s="221" t="s">
        <v>19</v>
      </c>
      <c r="F285" s="222" t="s">
        <v>455</v>
      </c>
      <c r="G285" s="219"/>
      <c r="H285" s="223">
        <v>1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9" t="s">
        <v>234</v>
      </c>
      <c r="AU285" s="229" t="s">
        <v>86</v>
      </c>
      <c r="AV285" s="13" t="s">
        <v>86</v>
      </c>
      <c r="AW285" s="13" t="s">
        <v>37</v>
      </c>
      <c r="AX285" s="13" t="s">
        <v>76</v>
      </c>
      <c r="AY285" s="229" t="s">
        <v>225</v>
      </c>
    </row>
    <row r="286" s="13" customFormat="1">
      <c r="A286" s="13"/>
      <c r="B286" s="218"/>
      <c r="C286" s="219"/>
      <c r="D286" s="220" t="s">
        <v>234</v>
      </c>
      <c r="E286" s="221" t="s">
        <v>19</v>
      </c>
      <c r="F286" s="222" t="s">
        <v>456</v>
      </c>
      <c r="G286" s="219"/>
      <c r="H286" s="223">
        <v>1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234</v>
      </c>
      <c r="AU286" s="229" t="s">
        <v>86</v>
      </c>
      <c r="AV286" s="13" t="s">
        <v>86</v>
      </c>
      <c r="AW286" s="13" t="s">
        <v>37</v>
      </c>
      <c r="AX286" s="13" t="s">
        <v>76</v>
      </c>
      <c r="AY286" s="229" t="s">
        <v>225</v>
      </c>
    </row>
    <row r="287" s="13" customFormat="1">
      <c r="A287" s="13"/>
      <c r="B287" s="218"/>
      <c r="C287" s="219"/>
      <c r="D287" s="220" t="s">
        <v>234</v>
      </c>
      <c r="E287" s="221" t="s">
        <v>19</v>
      </c>
      <c r="F287" s="222" t="s">
        <v>457</v>
      </c>
      <c r="G287" s="219"/>
      <c r="H287" s="223">
        <v>1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234</v>
      </c>
      <c r="AU287" s="229" t="s">
        <v>86</v>
      </c>
      <c r="AV287" s="13" t="s">
        <v>86</v>
      </c>
      <c r="AW287" s="13" t="s">
        <v>37</v>
      </c>
      <c r="AX287" s="13" t="s">
        <v>76</v>
      </c>
      <c r="AY287" s="229" t="s">
        <v>225</v>
      </c>
    </row>
    <row r="288" s="13" customFormat="1">
      <c r="A288" s="13"/>
      <c r="B288" s="218"/>
      <c r="C288" s="219"/>
      <c r="D288" s="220" t="s">
        <v>234</v>
      </c>
      <c r="E288" s="221" t="s">
        <v>19</v>
      </c>
      <c r="F288" s="222" t="s">
        <v>458</v>
      </c>
      <c r="G288" s="219"/>
      <c r="H288" s="223">
        <v>2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234</v>
      </c>
      <c r="AU288" s="229" t="s">
        <v>86</v>
      </c>
      <c r="AV288" s="13" t="s">
        <v>86</v>
      </c>
      <c r="AW288" s="13" t="s">
        <v>37</v>
      </c>
      <c r="AX288" s="13" t="s">
        <v>76</v>
      </c>
      <c r="AY288" s="229" t="s">
        <v>225</v>
      </c>
    </row>
    <row r="289" s="13" customFormat="1">
      <c r="A289" s="13"/>
      <c r="B289" s="218"/>
      <c r="C289" s="219"/>
      <c r="D289" s="220" t="s">
        <v>234</v>
      </c>
      <c r="E289" s="221" t="s">
        <v>19</v>
      </c>
      <c r="F289" s="222" t="s">
        <v>459</v>
      </c>
      <c r="G289" s="219"/>
      <c r="H289" s="223">
        <v>1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234</v>
      </c>
      <c r="AU289" s="229" t="s">
        <v>86</v>
      </c>
      <c r="AV289" s="13" t="s">
        <v>86</v>
      </c>
      <c r="AW289" s="13" t="s">
        <v>37</v>
      </c>
      <c r="AX289" s="13" t="s">
        <v>76</v>
      </c>
      <c r="AY289" s="229" t="s">
        <v>225</v>
      </c>
    </row>
    <row r="290" s="13" customFormat="1">
      <c r="A290" s="13"/>
      <c r="B290" s="218"/>
      <c r="C290" s="219"/>
      <c r="D290" s="220" t="s">
        <v>234</v>
      </c>
      <c r="E290" s="221" t="s">
        <v>19</v>
      </c>
      <c r="F290" s="222" t="s">
        <v>460</v>
      </c>
      <c r="G290" s="219"/>
      <c r="H290" s="223">
        <v>1</v>
      </c>
      <c r="I290" s="224"/>
      <c r="J290" s="219"/>
      <c r="K290" s="219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234</v>
      </c>
      <c r="AU290" s="229" t="s">
        <v>86</v>
      </c>
      <c r="AV290" s="13" t="s">
        <v>86</v>
      </c>
      <c r="AW290" s="13" t="s">
        <v>37</v>
      </c>
      <c r="AX290" s="13" t="s">
        <v>76</v>
      </c>
      <c r="AY290" s="229" t="s">
        <v>225</v>
      </c>
    </row>
    <row r="291" s="13" customFormat="1">
      <c r="A291" s="13"/>
      <c r="B291" s="218"/>
      <c r="C291" s="219"/>
      <c r="D291" s="220" t="s">
        <v>234</v>
      </c>
      <c r="E291" s="221" t="s">
        <v>19</v>
      </c>
      <c r="F291" s="222" t="s">
        <v>461</v>
      </c>
      <c r="G291" s="219"/>
      <c r="H291" s="223">
        <v>2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234</v>
      </c>
      <c r="AU291" s="229" t="s">
        <v>86</v>
      </c>
      <c r="AV291" s="13" t="s">
        <v>86</v>
      </c>
      <c r="AW291" s="13" t="s">
        <v>37</v>
      </c>
      <c r="AX291" s="13" t="s">
        <v>76</v>
      </c>
      <c r="AY291" s="229" t="s">
        <v>225</v>
      </c>
    </row>
    <row r="292" s="13" customFormat="1">
      <c r="A292" s="13"/>
      <c r="B292" s="218"/>
      <c r="C292" s="219"/>
      <c r="D292" s="220" t="s">
        <v>234</v>
      </c>
      <c r="E292" s="221" t="s">
        <v>19</v>
      </c>
      <c r="F292" s="222" t="s">
        <v>462</v>
      </c>
      <c r="G292" s="219"/>
      <c r="H292" s="223">
        <v>2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234</v>
      </c>
      <c r="AU292" s="229" t="s">
        <v>86</v>
      </c>
      <c r="AV292" s="13" t="s">
        <v>86</v>
      </c>
      <c r="AW292" s="13" t="s">
        <v>37</v>
      </c>
      <c r="AX292" s="13" t="s">
        <v>76</v>
      </c>
      <c r="AY292" s="229" t="s">
        <v>225</v>
      </c>
    </row>
    <row r="293" s="13" customFormat="1">
      <c r="A293" s="13"/>
      <c r="B293" s="218"/>
      <c r="C293" s="219"/>
      <c r="D293" s="220" t="s">
        <v>234</v>
      </c>
      <c r="E293" s="221" t="s">
        <v>19</v>
      </c>
      <c r="F293" s="222" t="s">
        <v>463</v>
      </c>
      <c r="G293" s="219"/>
      <c r="H293" s="223">
        <v>1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9" t="s">
        <v>234</v>
      </c>
      <c r="AU293" s="229" t="s">
        <v>86</v>
      </c>
      <c r="AV293" s="13" t="s">
        <v>86</v>
      </c>
      <c r="AW293" s="13" t="s">
        <v>37</v>
      </c>
      <c r="AX293" s="13" t="s">
        <v>76</v>
      </c>
      <c r="AY293" s="229" t="s">
        <v>225</v>
      </c>
    </row>
    <row r="294" s="13" customFormat="1">
      <c r="A294" s="13"/>
      <c r="B294" s="218"/>
      <c r="C294" s="219"/>
      <c r="D294" s="220" t="s">
        <v>234</v>
      </c>
      <c r="E294" s="221" t="s">
        <v>19</v>
      </c>
      <c r="F294" s="222" t="s">
        <v>464</v>
      </c>
      <c r="G294" s="219"/>
      <c r="H294" s="223">
        <v>1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234</v>
      </c>
      <c r="AU294" s="229" t="s">
        <v>86</v>
      </c>
      <c r="AV294" s="13" t="s">
        <v>86</v>
      </c>
      <c r="AW294" s="13" t="s">
        <v>37</v>
      </c>
      <c r="AX294" s="13" t="s">
        <v>76</v>
      </c>
      <c r="AY294" s="229" t="s">
        <v>225</v>
      </c>
    </row>
    <row r="295" s="13" customFormat="1">
      <c r="A295" s="13"/>
      <c r="B295" s="218"/>
      <c r="C295" s="219"/>
      <c r="D295" s="220" t="s">
        <v>234</v>
      </c>
      <c r="E295" s="221" t="s">
        <v>19</v>
      </c>
      <c r="F295" s="222" t="s">
        <v>465</v>
      </c>
      <c r="G295" s="219"/>
      <c r="H295" s="223">
        <v>1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234</v>
      </c>
      <c r="AU295" s="229" t="s">
        <v>86</v>
      </c>
      <c r="AV295" s="13" t="s">
        <v>86</v>
      </c>
      <c r="AW295" s="13" t="s">
        <v>37</v>
      </c>
      <c r="AX295" s="13" t="s">
        <v>76</v>
      </c>
      <c r="AY295" s="229" t="s">
        <v>225</v>
      </c>
    </row>
    <row r="296" s="13" customFormat="1">
      <c r="A296" s="13"/>
      <c r="B296" s="218"/>
      <c r="C296" s="219"/>
      <c r="D296" s="220" t="s">
        <v>234</v>
      </c>
      <c r="E296" s="221" t="s">
        <v>19</v>
      </c>
      <c r="F296" s="222" t="s">
        <v>466</v>
      </c>
      <c r="G296" s="219"/>
      <c r="H296" s="223">
        <v>1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9" t="s">
        <v>234</v>
      </c>
      <c r="AU296" s="229" t="s">
        <v>86</v>
      </c>
      <c r="AV296" s="13" t="s">
        <v>86</v>
      </c>
      <c r="AW296" s="13" t="s">
        <v>37</v>
      </c>
      <c r="AX296" s="13" t="s">
        <v>76</v>
      </c>
      <c r="AY296" s="229" t="s">
        <v>225</v>
      </c>
    </row>
    <row r="297" s="13" customFormat="1">
      <c r="A297" s="13"/>
      <c r="B297" s="218"/>
      <c r="C297" s="219"/>
      <c r="D297" s="220" t="s">
        <v>234</v>
      </c>
      <c r="E297" s="221" t="s">
        <v>19</v>
      </c>
      <c r="F297" s="222" t="s">
        <v>467</v>
      </c>
      <c r="G297" s="219"/>
      <c r="H297" s="223">
        <v>1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9" t="s">
        <v>234</v>
      </c>
      <c r="AU297" s="229" t="s">
        <v>86</v>
      </c>
      <c r="AV297" s="13" t="s">
        <v>86</v>
      </c>
      <c r="AW297" s="13" t="s">
        <v>37</v>
      </c>
      <c r="AX297" s="13" t="s">
        <v>76</v>
      </c>
      <c r="AY297" s="229" t="s">
        <v>225</v>
      </c>
    </row>
    <row r="298" s="13" customFormat="1">
      <c r="A298" s="13"/>
      <c r="B298" s="218"/>
      <c r="C298" s="219"/>
      <c r="D298" s="220" t="s">
        <v>234</v>
      </c>
      <c r="E298" s="221" t="s">
        <v>19</v>
      </c>
      <c r="F298" s="222" t="s">
        <v>468</v>
      </c>
      <c r="G298" s="219"/>
      <c r="H298" s="223">
        <v>1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234</v>
      </c>
      <c r="AU298" s="229" t="s">
        <v>86</v>
      </c>
      <c r="AV298" s="13" t="s">
        <v>86</v>
      </c>
      <c r="AW298" s="13" t="s">
        <v>37</v>
      </c>
      <c r="AX298" s="13" t="s">
        <v>76</v>
      </c>
      <c r="AY298" s="229" t="s">
        <v>225</v>
      </c>
    </row>
    <row r="299" s="13" customFormat="1">
      <c r="A299" s="13"/>
      <c r="B299" s="218"/>
      <c r="C299" s="219"/>
      <c r="D299" s="220" t="s">
        <v>234</v>
      </c>
      <c r="E299" s="221" t="s">
        <v>19</v>
      </c>
      <c r="F299" s="222" t="s">
        <v>469</v>
      </c>
      <c r="G299" s="219"/>
      <c r="H299" s="223">
        <v>1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9" t="s">
        <v>234</v>
      </c>
      <c r="AU299" s="229" t="s">
        <v>86</v>
      </c>
      <c r="AV299" s="13" t="s">
        <v>86</v>
      </c>
      <c r="AW299" s="13" t="s">
        <v>37</v>
      </c>
      <c r="AX299" s="13" t="s">
        <v>76</v>
      </c>
      <c r="AY299" s="229" t="s">
        <v>225</v>
      </c>
    </row>
    <row r="300" s="13" customFormat="1">
      <c r="A300" s="13"/>
      <c r="B300" s="218"/>
      <c r="C300" s="219"/>
      <c r="D300" s="220" t="s">
        <v>234</v>
      </c>
      <c r="E300" s="221" t="s">
        <v>19</v>
      </c>
      <c r="F300" s="222" t="s">
        <v>470</v>
      </c>
      <c r="G300" s="219"/>
      <c r="H300" s="223">
        <v>1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234</v>
      </c>
      <c r="AU300" s="229" t="s">
        <v>86</v>
      </c>
      <c r="AV300" s="13" t="s">
        <v>86</v>
      </c>
      <c r="AW300" s="13" t="s">
        <v>37</v>
      </c>
      <c r="AX300" s="13" t="s">
        <v>76</v>
      </c>
      <c r="AY300" s="229" t="s">
        <v>225</v>
      </c>
    </row>
    <row r="301" s="14" customFormat="1">
      <c r="A301" s="14"/>
      <c r="B301" s="230"/>
      <c r="C301" s="231"/>
      <c r="D301" s="220" t="s">
        <v>234</v>
      </c>
      <c r="E301" s="232" t="s">
        <v>19</v>
      </c>
      <c r="F301" s="233" t="s">
        <v>245</v>
      </c>
      <c r="G301" s="231"/>
      <c r="H301" s="234">
        <v>29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0" t="s">
        <v>234</v>
      </c>
      <c r="AU301" s="240" t="s">
        <v>86</v>
      </c>
      <c r="AV301" s="14" t="s">
        <v>232</v>
      </c>
      <c r="AW301" s="14" t="s">
        <v>37</v>
      </c>
      <c r="AX301" s="14" t="s">
        <v>84</v>
      </c>
      <c r="AY301" s="240" t="s">
        <v>225</v>
      </c>
    </row>
    <row r="302" s="2" customFormat="1" ht="16.5" customHeight="1">
      <c r="A302" s="39"/>
      <c r="B302" s="40"/>
      <c r="C302" s="241" t="s">
        <v>148</v>
      </c>
      <c r="D302" s="241" t="s">
        <v>410</v>
      </c>
      <c r="E302" s="242" t="s">
        <v>471</v>
      </c>
      <c r="F302" s="243" t="s">
        <v>472</v>
      </c>
      <c r="G302" s="244" t="s">
        <v>230</v>
      </c>
      <c r="H302" s="245">
        <v>140.83000000000001</v>
      </c>
      <c r="I302" s="246"/>
      <c r="J302" s="247">
        <f>ROUND(I302*H302,2)</f>
        <v>0</v>
      </c>
      <c r="K302" s="243" t="s">
        <v>19</v>
      </c>
      <c r="L302" s="248"/>
      <c r="M302" s="249" t="s">
        <v>19</v>
      </c>
      <c r="N302" s="250" t="s">
        <v>47</v>
      </c>
      <c r="O302" s="85"/>
      <c r="P302" s="214">
        <f>O302*H302</f>
        <v>0</v>
      </c>
      <c r="Q302" s="214">
        <v>0.024500000000000001</v>
      </c>
      <c r="R302" s="214">
        <f>Q302*H302</f>
        <v>3.4503350000000004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365</v>
      </c>
      <c r="AT302" s="216" t="s">
        <v>410</v>
      </c>
      <c r="AU302" s="216" t="s">
        <v>86</v>
      </c>
      <c r="AY302" s="18" t="s">
        <v>225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84</v>
      </c>
      <c r="BK302" s="217">
        <f>ROUND(I302*H302,2)</f>
        <v>0</v>
      </c>
      <c r="BL302" s="18" t="s">
        <v>232</v>
      </c>
      <c r="BM302" s="216" t="s">
        <v>473</v>
      </c>
    </row>
    <row r="303" s="13" customFormat="1">
      <c r="A303" s="13"/>
      <c r="B303" s="218"/>
      <c r="C303" s="219"/>
      <c r="D303" s="220" t="s">
        <v>234</v>
      </c>
      <c r="E303" s="221" t="s">
        <v>19</v>
      </c>
      <c r="F303" s="222" t="s">
        <v>474</v>
      </c>
      <c r="G303" s="219"/>
      <c r="H303" s="223">
        <v>3.7999999999999998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234</v>
      </c>
      <c r="AU303" s="229" t="s">
        <v>86</v>
      </c>
      <c r="AV303" s="13" t="s">
        <v>86</v>
      </c>
      <c r="AW303" s="13" t="s">
        <v>37</v>
      </c>
      <c r="AX303" s="13" t="s">
        <v>76</v>
      </c>
      <c r="AY303" s="229" t="s">
        <v>225</v>
      </c>
    </row>
    <row r="304" s="13" customFormat="1">
      <c r="A304" s="13"/>
      <c r="B304" s="218"/>
      <c r="C304" s="219"/>
      <c r="D304" s="220" t="s">
        <v>234</v>
      </c>
      <c r="E304" s="221" t="s">
        <v>19</v>
      </c>
      <c r="F304" s="222" t="s">
        <v>475</v>
      </c>
      <c r="G304" s="219"/>
      <c r="H304" s="223">
        <v>4.2000000000000002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234</v>
      </c>
      <c r="AU304" s="229" t="s">
        <v>86</v>
      </c>
      <c r="AV304" s="13" t="s">
        <v>86</v>
      </c>
      <c r="AW304" s="13" t="s">
        <v>37</v>
      </c>
      <c r="AX304" s="13" t="s">
        <v>76</v>
      </c>
      <c r="AY304" s="229" t="s">
        <v>225</v>
      </c>
    </row>
    <row r="305" s="13" customFormat="1">
      <c r="A305" s="13"/>
      <c r="B305" s="218"/>
      <c r="C305" s="219"/>
      <c r="D305" s="220" t="s">
        <v>234</v>
      </c>
      <c r="E305" s="221" t="s">
        <v>19</v>
      </c>
      <c r="F305" s="222" t="s">
        <v>476</v>
      </c>
      <c r="G305" s="219"/>
      <c r="H305" s="223">
        <v>3.7999999999999998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9" t="s">
        <v>234</v>
      </c>
      <c r="AU305" s="229" t="s">
        <v>86</v>
      </c>
      <c r="AV305" s="13" t="s">
        <v>86</v>
      </c>
      <c r="AW305" s="13" t="s">
        <v>37</v>
      </c>
      <c r="AX305" s="13" t="s">
        <v>76</v>
      </c>
      <c r="AY305" s="229" t="s">
        <v>225</v>
      </c>
    </row>
    <row r="306" s="13" customFormat="1">
      <c r="A306" s="13"/>
      <c r="B306" s="218"/>
      <c r="C306" s="219"/>
      <c r="D306" s="220" t="s">
        <v>234</v>
      </c>
      <c r="E306" s="221" t="s">
        <v>19</v>
      </c>
      <c r="F306" s="222" t="s">
        <v>477</v>
      </c>
      <c r="G306" s="219"/>
      <c r="H306" s="223">
        <v>3.3199999999999998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9" t="s">
        <v>234</v>
      </c>
      <c r="AU306" s="229" t="s">
        <v>86</v>
      </c>
      <c r="AV306" s="13" t="s">
        <v>86</v>
      </c>
      <c r="AW306" s="13" t="s">
        <v>37</v>
      </c>
      <c r="AX306" s="13" t="s">
        <v>76</v>
      </c>
      <c r="AY306" s="229" t="s">
        <v>225</v>
      </c>
    </row>
    <row r="307" s="13" customFormat="1">
      <c r="A307" s="13"/>
      <c r="B307" s="218"/>
      <c r="C307" s="219"/>
      <c r="D307" s="220" t="s">
        <v>234</v>
      </c>
      <c r="E307" s="221" t="s">
        <v>19</v>
      </c>
      <c r="F307" s="222" t="s">
        <v>478</v>
      </c>
      <c r="G307" s="219"/>
      <c r="H307" s="223">
        <v>6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234</v>
      </c>
      <c r="AU307" s="229" t="s">
        <v>86</v>
      </c>
      <c r="AV307" s="13" t="s">
        <v>86</v>
      </c>
      <c r="AW307" s="13" t="s">
        <v>37</v>
      </c>
      <c r="AX307" s="13" t="s">
        <v>76</v>
      </c>
      <c r="AY307" s="229" t="s">
        <v>225</v>
      </c>
    </row>
    <row r="308" s="13" customFormat="1">
      <c r="A308" s="13"/>
      <c r="B308" s="218"/>
      <c r="C308" s="219"/>
      <c r="D308" s="220" t="s">
        <v>234</v>
      </c>
      <c r="E308" s="221" t="s">
        <v>19</v>
      </c>
      <c r="F308" s="222" t="s">
        <v>479</v>
      </c>
      <c r="G308" s="219"/>
      <c r="H308" s="223">
        <v>3.75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9" t="s">
        <v>234</v>
      </c>
      <c r="AU308" s="229" t="s">
        <v>86</v>
      </c>
      <c r="AV308" s="13" t="s">
        <v>86</v>
      </c>
      <c r="AW308" s="13" t="s">
        <v>37</v>
      </c>
      <c r="AX308" s="13" t="s">
        <v>76</v>
      </c>
      <c r="AY308" s="229" t="s">
        <v>225</v>
      </c>
    </row>
    <row r="309" s="13" customFormat="1">
      <c r="A309" s="13"/>
      <c r="B309" s="218"/>
      <c r="C309" s="219"/>
      <c r="D309" s="220" t="s">
        <v>234</v>
      </c>
      <c r="E309" s="221" t="s">
        <v>19</v>
      </c>
      <c r="F309" s="222" t="s">
        <v>480</v>
      </c>
      <c r="G309" s="219"/>
      <c r="H309" s="223">
        <v>3.7999999999999998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234</v>
      </c>
      <c r="AU309" s="229" t="s">
        <v>86</v>
      </c>
      <c r="AV309" s="13" t="s">
        <v>86</v>
      </c>
      <c r="AW309" s="13" t="s">
        <v>37</v>
      </c>
      <c r="AX309" s="13" t="s">
        <v>76</v>
      </c>
      <c r="AY309" s="229" t="s">
        <v>225</v>
      </c>
    </row>
    <row r="310" s="13" customFormat="1">
      <c r="A310" s="13"/>
      <c r="B310" s="218"/>
      <c r="C310" s="219"/>
      <c r="D310" s="220" t="s">
        <v>234</v>
      </c>
      <c r="E310" s="221" t="s">
        <v>19</v>
      </c>
      <c r="F310" s="222" t="s">
        <v>481</v>
      </c>
      <c r="G310" s="219"/>
      <c r="H310" s="223">
        <v>10.6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9" t="s">
        <v>234</v>
      </c>
      <c r="AU310" s="229" t="s">
        <v>86</v>
      </c>
      <c r="AV310" s="13" t="s">
        <v>86</v>
      </c>
      <c r="AW310" s="13" t="s">
        <v>37</v>
      </c>
      <c r="AX310" s="13" t="s">
        <v>76</v>
      </c>
      <c r="AY310" s="229" t="s">
        <v>225</v>
      </c>
    </row>
    <row r="311" s="13" customFormat="1">
      <c r="A311" s="13"/>
      <c r="B311" s="218"/>
      <c r="C311" s="219"/>
      <c r="D311" s="220" t="s">
        <v>234</v>
      </c>
      <c r="E311" s="221" t="s">
        <v>19</v>
      </c>
      <c r="F311" s="222" t="s">
        <v>482</v>
      </c>
      <c r="G311" s="219"/>
      <c r="H311" s="223">
        <v>7.7199999999999998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234</v>
      </c>
      <c r="AU311" s="229" t="s">
        <v>86</v>
      </c>
      <c r="AV311" s="13" t="s">
        <v>86</v>
      </c>
      <c r="AW311" s="13" t="s">
        <v>37</v>
      </c>
      <c r="AX311" s="13" t="s">
        <v>76</v>
      </c>
      <c r="AY311" s="229" t="s">
        <v>225</v>
      </c>
    </row>
    <row r="312" s="13" customFormat="1">
      <c r="A312" s="13"/>
      <c r="B312" s="218"/>
      <c r="C312" s="219"/>
      <c r="D312" s="220" t="s">
        <v>234</v>
      </c>
      <c r="E312" s="221" t="s">
        <v>19</v>
      </c>
      <c r="F312" s="222" t="s">
        <v>483</v>
      </c>
      <c r="G312" s="219"/>
      <c r="H312" s="223">
        <v>14.32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9" t="s">
        <v>234</v>
      </c>
      <c r="AU312" s="229" t="s">
        <v>86</v>
      </c>
      <c r="AV312" s="13" t="s">
        <v>86</v>
      </c>
      <c r="AW312" s="13" t="s">
        <v>37</v>
      </c>
      <c r="AX312" s="13" t="s">
        <v>76</v>
      </c>
      <c r="AY312" s="229" t="s">
        <v>225</v>
      </c>
    </row>
    <row r="313" s="13" customFormat="1">
      <c r="A313" s="13"/>
      <c r="B313" s="218"/>
      <c r="C313" s="219"/>
      <c r="D313" s="220" t="s">
        <v>234</v>
      </c>
      <c r="E313" s="221" t="s">
        <v>19</v>
      </c>
      <c r="F313" s="222" t="s">
        <v>484</v>
      </c>
      <c r="G313" s="219"/>
      <c r="H313" s="223">
        <v>8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234</v>
      </c>
      <c r="AU313" s="229" t="s">
        <v>86</v>
      </c>
      <c r="AV313" s="13" t="s">
        <v>86</v>
      </c>
      <c r="AW313" s="13" t="s">
        <v>37</v>
      </c>
      <c r="AX313" s="13" t="s">
        <v>76</v>
      </c>
      <c r="AY313" s="229" t="s">
        <v>225</v>
      </c>
    </row>
    <row r="314" s="13" customFormat="1">
      <c r="A314" s="13"/>
      <c r="B314" s="218"/>
      <c r="C314" s="219"/>
      <c r="D314" s="220" t="s">
        <v>234</v>
      </c>
      <c r="E314" s="221" t="s">
        <v>19</v>
      </c>
      <c r="F314" s="222" t="s">
        <v>485</v>
      </c>
      <c r="G314" s="219"/>
      <c r="H314" s="223">
        <v>5.0499999999999998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234</v>
      </c>
      <c r="AU314" s="229" t="s">
        <v>86</v>
      </c>
      <c r="AV314" s="13" t="s">
        <v>86</v>
      </c>
      <c r="AW314" s="13" t="s">
        <v>37</v>
      </c>
      <c r="AX314" s="13" t="s">
        <v>76</v>
      </c>
      <c r="AY314" s="229" t="s">
        <v>225</v>
      </c>
    </row>
    <row r="315" s="13" customFormat="1">
      <c r="A315" s="13"/>
      <c r="B315" s="218"/>
      <c r="C315" s="219"/>
      <c r="D315" s="220" t="s">
        <v>234</v>
      </c>
      <c r="E315" s="221" t="s">
        <v>19</v>
      </c>
      <c r="F315" s="222" t="s">
        <v>486</v>
      </c>
      <c r="G315" s="219"/>
      <c r="H315" s="223">
        <v>11.82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9" t="s">
        <v>234</v>
      </c>
      <c r="AU315" s="229" t="s">
        <v>86</v>
      </c>
      <c r="AV315" s="13" t="s">
        <v>86</v>
      </c>
      <c r="AW315" s="13" t="s">
        <v>37</v>
      </c>
      <c r="AX315" s="13" t="s">
        <v>76</v>
      </c>
      <c r="AY315" s="229" t="s">
        <v>225</v>
      </c>
    </row>
    <row r="316" s="13" customFormat="1">
      <c r="A316" s="13"/>
      <c r="B316" s="218"/>
      <c r="C316" s="219"/>
      <c r="D316" s="220" t="s">
        <v>234</v>
      </c>
      <c r="E316" s="221" t="s">
        <v>19</v>
      </c>
      <c r="F316" s="222" t="s">
        <v>487</v>
      </c>
      <c r="G316" s="219"/>
      <c r="H316" s="223">
        <v>3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234</v>
      </c>
      <c r="AU316" s="229" t="s">
        <v>86</v>
      </c>
      <c r="AV316" s="13" t="s">
        <v>86</v>
      </c>
      <c r="AW316" s="13" t="s">
        <v>37</v>
      </c>
      <c r="AX316" s="13" t="s">
        <v>76</v>
      </c>
      <c r="AY316" s="229" t="s">
        <v>225</v>
      </c>
    </row>
    <row r="317" s="13" customFormat="1">
      <c r="A317" s="13"/>
      <c r="B317" s="218"/>
      <c r="C317" s="219"/>
      <c r="D317" s="220" t="s">
        <v>234</v>
      </c>
      <c r="E317" s="221" t="s">
        <v>19</v>
      </c>
      <c r="F317" s="222" t="s">
        <v>488</v>
      </c>
      <c r="G317" s="219"/>
      <c r="H317" s="223">
        <v>3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9" t="s">
        <v>234</v>
      </c>
      <c r="AU317" s="229" t="s">
        <v>86</v>
      </c>
      <c r="AV317" s="13" t="s">
        <v>86</v>
      </c>
      <c r="AW317" s="13" t="s">
        <v>37</v>
      </c>
      <c r="AX317" s="13" t="s">
        <v>76</v>
      </c>
      <c r="AY317" s="229" t="s">
        <v>225</v>
      </c>
    </row>
    <row r="318" s="13" customFormat="1">
      <c r="A318" s="13"/>
      <c r="B318" s="218"/>
      <c r="C318" s="219"/>
      <c r="D318" s="220" t="s">
        <v>234</v>
      </c>
      <c r="E318" s="221" t="s">
        <v>19</v>
      </c>
      <c r="F318" s="222" t="s">
        <v>489</v>
      </c>
      <c r="G318" s="219"/>
      <c r="H318" s="223">
        <v>4.25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9" t="s">
        <v>234</v>
      </c>
      <c r="AU318" s="229" t="s">
        <v>86</v>
      </c>
      <c r="AV318" s="13" t="s">
        <v>86</v>
      </c>
      <c r="AW318" s="13" t="s">
        <v>37</v>
      </c>
      <c r="AX318" s="13" t="s">
        <v>76</v>
      </c>
      <c r="AY318" s="229" t="s">
        <v>225</v>
      </c>
    </row>
    <row r="319" s="13" customFormat="1">
      <c r="A319" s="13"/>
      <c r="B319" s="218"/>
      <c r="C319" s="219"/>
      <c r="D319" s="220" t="s">
        <v>234</v>
      </c>
      <c r="E319" s="221" t="s">
        <v>19</v>
      </c>
      <c r="F319" s="222" t="s">
        <v>490</v>
      </c>
      <c r="G319" s="219"/>
      <c r="H319" s="223">
        <v>12.300000000000001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9" t="s">
        <v>234</v>
      </c>
      <c r="AU319" s="229" t="s">
        <v>86</v>
      </c>
      <c r="AV319" s="13" t="s">
        <v>86</v>
      </c>
      <c r="AW319" s="13" t="s">
        <v>37</v>
      </c>
      <c r="AX319" s="13" t="s">
        <v>76</v>
      </c>
      <c r="AY319" s="229" t="s">
        <v>225</v>
      </c>
    </row>
    <row r="320" s="13" customFormat="1">
      <c r="A320" s="13"/>
      <c r="B320" s="218"/>
      <c r="C320" s="219"/>
      <c r="D320" s="220" t="s">
        <v>234</v>
      </c>
      <c r="E320" s="221" t="s">
        <v>19</v>
      </c>
      <c r="F320" s="222" t="s">
        <v>491</v>
      </c>
      <c r="G320" s="219"/>
      <c r="H320" s="223">
        <v>10.199999999999999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234</v>
      </c>
      <c r="AU320" s="229" t="s">
        <v>86</v>
      </c>
      <c r="AV320" s="13" t="s">
        <v>86</v>
      </c>
      <c r="AW320" s="13" t="s">
        <v>37</v>
      </c>
      <c r="AX320" s="13" t="s">
        <v>76</v>
      </c>
      <c r="AY320" s="229" t="s">
        <v>225</v>
      </c>
    </row>
    <row r="321" s="13" customFormat="1">
      <c r="A321" s="13"/>
      <c r="B321" s="218"/>
      <c r="C321" s="219"/>
      <c r="D321" s="220" t="s">
        <v>234</v>
      </c>
      <c r="E321" s="221" t="s">
        <v>19</v>
      </c>
      <c r="F321" s="222" t="s">
        <v>492</v>
      </c>
      <c r="G321" s="219"/>
      <c r="H321" s="223">
        <v>9.5999999999999996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9" t="s">
        <v>234</v>
      </c>
      <c r="AU321" s="229" t="s">
        <v>86</v>
      </c>
      <c r="AV321" s="13" t="s">
        <v>86</v>
      </c>
      <c r="AW321" s="13" t="s">
        <v>37</v>
      </c>
      <c r="AX321" s="13" t="s">
        <v>76</v>
      </c>
      <c r="AY321" s="229" t="s">
        <v>225</v>
      </c>
    </row>
    <row r="322" s="13" customFormat="1">
      <c r="A322" s="13"/>
      <c r="B322" s="218"/>
      <c r="C322" s="219"/>
      <c r="D322" s="220" t="s">
        <v>234</v>
      </c>
      <c r="E322" s="221" t="s">
        <v>19</v>
      </c>
      <c r="F322" s="222" t="s">
        <v>493</v>
      </c>
      <c r="G322" s="219"/>
      <c r="H322" s="223">
        <v>12.300000000000001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234</v>
      </c>
      <c r="AU322" s="229" t="s">
        <v>86</v>
      </c>
      <c r="AV322" s="13" t="s">
        <v>86</v>
      </c>
      <c r="AW322" s="13" t="s">
        <v>37</v>
      </c>
      <c r="AX322" s="13" t="s">
        <v>76</v>
      </c>
      <c r="AY322" s="229" t="s">
        <v>225</v>
      </c>
    </row>
    <row r="323" s="14" customFormat="1">
      <c r="A323" s="14"/>
      <c r="B323" s="230"/>
      <c r="C323" s="231"/>
      <c r="D323" s="220" t="s">
        <v>234</v>
      </c>
      <c r="E323" s="232" t="s">
        <v>19</v>
      </c>
      <c r="F323" s="233" t="s">
        <v>245</v>
      </c>
      <c r="G323" s="231"/>
      <c r="H323" s="234">
        <v>140.83000000000001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0" t="s">
        <v>234</v>
      </c>
      <c r="AU323" s="240" t="s">
        <v>86</v>
      </c>
      <c r="AV323" s="14" t="s">
        <v>232</v>
      </c>
      <c r="AW323" s="14" t="s">
        <v>37</v>
      </c>
      <c r="AX323" s="14" t="s">
        <v>84</v>
      </c>
      <c r="AY323" s="240" t="s">
        <v>225</v>
      </c>
    </row>
    <row r="324" s="2" customFormat="1" ht="21.75" customHeight="1">
      <c r="A324" s="39"/>
      <c r="B324" s="40"/>
      <c r="C324" s="241" t="s">
        <v>151</v>
      </c>
      <c r="D324" s="241" t="s">
        <v>410</v>
      </c>
      <c r="E324" s="242" t="s">
        <v>494</v>
      </c>
      <c r="F324" s="243" t="s">
        <v>495</v>
      </c>
      <c r="G324" s="244" t="s">
        <v>380</v>
      </c>
      <c r="H324" s="245">
        <v>4</v>
      </c>
      <c r="I324" s="246"/>
      <c r="J324" s="247">
        <f>ROUND(I324*H324,2)</f>
        <v>0</v>
      </c>
      <c r="K324" s="243" t="s">
        <v>19</v>
      </c>
      <c r="L324" s="248"/>
      <c r="M324" s="249" t="s">
        <v>19</v>
      </c>
      <c r="N324" s="250" t="s">
        <v>47</v>
      </c>
      <c r="O324" s="85"/>
      <c r="P324" s="214">
        <f>O324*H324</f>
        <v>0</v>
      </c>
      <c r="Q324" s="214">
        <v>0.024500000000000001</v>
      </c>
      <c r="R324" s="214">
        <f>Q324*H324</f>
        <v>0.098000000000000004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365</v>
      </c>
      <c r="AT324" s="216" t="s">
        <v>410</v>
      </c>
      <c r="AU324" s="216" t="s">
        <v>86</v>
      </c>
      <c r="AY324" s="18" t="s">
        <v>225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84</v>
      </c>
      <c r="BK324" s="217">
        <f>ROUND(I324*H324,2)</f>
        <v>0</v>
      </c>
      <c r="BL324" s="18" t="s">
        <v>232</v>
      </c>
      <c r="BM324" s="216" t="s">
        <v>496</v>
      </c>
    </row>
    <row r="325" s="13" customFormat="1">
      <c r="A325" s="13"/>
      <c r="B325" s="218"/>
      <c r="C325" s="219"/>
      <c r="D325" s="220" t="s">
        <v>234</v>
      </c>
      <c r="E325" s="221" t="s">
        <v>19</v>
      </c>
      <c r="F325" s="222" t="s">
        <v>466</v>
      </c>
      <c r="G325" s="219"/>
      <c r="H325" s="223">
        <v>1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9" t="s">
        <v>234</v>
      </c>
      <c r="AU325" s="229" t="s">
        <v>86</v>
      </c>
      <c r="AV325" s="13" t="s">
        <v>86</v>
      </c>
      <c r="AW325" s="13" t="s">
        <v>37</v>
      </c>
      <c r="AX325" s="13" t="s">
        <v>76</v>
      </c>
      <c r="AY325" s="229" t="s">
        <v>225</v>
      </c>
    </row>
    <row r="326" s="13" customFormat="1">
      <c r="A326" s="13"/>
      <c r="B326" s="218"/>
      <c r="C326" s="219"/>
      <c r="D326" s="220" t="s">
        <v>234</v>
      </c>
      <c r="E326" s="221" t="s">
        <v>19</v>
      </c>
      <c r="F326" s="222" t="s">
        <v>467</v>
      </c>
      <c r="G326" s="219"/>
      <c r="H326" s="223">
        <v>1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234</v>
      </c>
      <c r="AU326" s="229" t="s">
        <v>86</v>
      </c>
      <c r="AV326" s="13" t="s">
        <v>86</v>
      </c>
      <c r="AW326" s="13" t="s">
        <v>37</v>
      </c>
      <c r="AX326" s="13" t="s">
        <v>76</v>
      </c>
      <c r="AY326" s="229" t="s">
        <v>225</v>
      </c>
    </row>
    <row r="327" s="13" customFormat="1">
      <c r="A327" s="13"/>
      <c r="B327" s="218"/>
      <c r="C327" s="219"/>
      <c r="D327" s="220" t="s">
        <v>234</v>
      </c>
      <c r="E327" s="221" t="s">
        <v>19</v>
      </c>
      <c r="F327" s="222" t="s">
        <v>497</v>
      </c>
      <c r="G327" s="219"/>
      <c r="H327" s="223">
        <v>2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9" t="s">
        <v>234</v>
      </c>
      <c r="AU327" s="229" t="s">
        <v>86</v>
      </c>
      <c r="AV327" s="13" t="s">
        <v>86</v>
      </c>
      <c r="AW327" s="13" t="s">
        <v>37</v>
      </c>
      <c r="AX327" s="13" t="s">
        <v>76</v>
      </c>
      <c r="AY327" s="229" t="s">
        <v>225</v>
      </c>
    </row>
    <row r="328" s="14" customFormat="1">
      <c r="A328" s="14"/>
      <c r="B328" s="230"/>
      <c r="C328" s="231"/>
      <c r="D328" s="220" t="s">
        <v>234</v>
      </c>
      <c r="E328" s="232" t="s">
        <v>19</v>
      </c>
      <c r="F328" s="233" t="s">
        <v>245</v>
      </c>
      <c r="G328" s="231"/>
      <c r="H328" s="234">
        <v>4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0" t="s">
        <v>234</v>
      </c>
      <c r="AU328" s="240" t="s">
        <v>86</v>
      </c>
      <c r="AV328" s="14" t="s">
        <v>232</v>
      </c>
      <c r="AW328" s="14" t="s">
        <v>37</v>
      </c>
      <c r="AX328" s="14" t="s">
        <v>84</v>
      </c>
      <c r="AY328" s="240" t="s">
        <v>225</v>
      </c>
    </row>
    <row r="329" s="2" customFormat="1" ht="16.5" customHeight="1">
      <c r="A329" s="39"/>
      <c r="B329" s="40"/>
      <c r="C329" s="241" t="s">
        <v>154</v>
      </c>
      <c r="D329" s="241" t="s">
        <v>410</v>
      </c>
      <c r="E329" s="242" t="s">
        <v>498</v>
      </c>
      <c r="F329" s="243" t="s">
        <v>499</v>
      </c>
      <c r="G329" s="244" t="s">
        <v>380</v>
      </c>
      <c r="H329" s="245">
        <v>4</v>
      </c>
      <c r="I329" s="246"/>
      <c r="J329" s="247">
        <f>ROUND(I329*H329,2)</f>
        <v>0</v>
      </c>
      <c r="K329" s="243" t="s">
        <v>19</v>
      </c>
      <c r="L329" s="248"/>
      <c r="M329" s="249" t="s">
        <v>19</v>
      </c>
      <c r="N329" s="250" t="s">
        <v>47</v>
      </c>
      <c r="O329" s="85"/>
      <c r="P329" s="214">
        <f>O329*H329</f>
        <v>0</v>
      </c>
      <c r="Q329" s="214">
        <v>0.024500000000000001</v>
      </c>
      <c r="R329" s="214">
        <f>Q329*H329</f>
        <v>0.098000000000000004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365</v>
      </c>
      <c r="AT329" s="216" t="s">
        <v>410</v>
      </c>
      <c r="AU329" s="216" t="s">
        <v>86</v>
      </c>
      <c r="AY329" s="18" t="s">
        <v>225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84</v>
      </c>
      <c r="BK329" s="217">
        <f>ROUND(I329*H329,2)</f>
        <v>0</v>
      </c>
      <c r="BL329" s="18" t="s">
        <v>232</v>
      </c>
      <c r="BM329" s="216" t="s">
        <v>500</v>
      </c>
    </row>
    <row r="330" s="13" customFormat="1">
      <c r="A330" s="13"/>
      <c r="B330" s="218"/>
      <c r="C330" s="219"/>
      <c r="D330" s="220" t="s">
        <v>234</v>
      </c>
      <c r="E330" s="221" t="s">
        <v>19</v>
      </c>
      <c r="F330" s="222" t="s">
        <v>461</v>
      </c>
      <c r="G330" s="219"/>
      <c r="H330" s="223">
        <v>2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234</v>
      </c>
      <c r="AU330" s="229" t="s">
        <v>86</v>
      </c>
      <c r="AV330" s="13" t="s">
        <v>86</v>
      </c>
      <c r="AW330" s="13" t="s">
        <v>37</v>
      </c>
      <c r="AX330" s="13" t="s">
        <v>76</v>
      </c>
      <c r="AY330" s="229" t="s">
        <v>225</v>
      </c>
    </row>
    <row r="331" s="13" customFormat="1">
      <c r="A331" s="13"/>
      <c r="B331" s="218"/>
      <c r="C331" s="219"/>
      <c r="D331" s="220" t="s">
        <v>234</v>
      </c>
      <c r="E331" s="221" t="s">
        <v>19</v>
      </c>
      <c r="F331" s="222" t="s">
        <v>462</v>
      </c>
      <c r="G331" s="219"/>
      <c r="H331" s="223">
        <v>2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234</v>
      </c>
      <c r="AU331" s="229" t="s">
        <v>86</v>
      </c>
      <c r="AV331" s="13" t="s">
        <v>86</v>
      </c>
      <c r="AW331" s="13" t="s">
        <v>37</v>
      </c>
      <c r="AX331" s="13" t="s">
        <v>76</v>
      </c>
      <c r="AY331" s="229" t="s">
        <v>225</v>
      </c>
    </row>
    <row r="332" s="14" customFormat="1">
      <c r="A332" s="14"/>
      <c r="B332" s="230"/>
      <c r="C332" s="231"/>
      <c r="D332" s="220" t="s">
        <v>234</v>
      </c>
      <c r="E332" s="232" t="s">
        <v>19</v>
      </c>
      <c r="F332" s="233" t="s">
        <v>245</v>
      </c>
      <c r="G332" s="231"/>
      <c r="H332" s="234">
        <v>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0" t="s">
        <v>234</v>
      </c>
      <c r="AU332" s="240" t="s">
        <v>86</v>
      </c>
      <c r="AV332" s="14" t="s">
        <v>232</v>
      </c>
      <c r="AW332" s="14" t="s">
        <v>37</v>
      </c>
      <c r="AX332" s="14" t="s">
        <v>84</v>
      </c>
      <c r="AY332" s="240" t="s">
        <v>225</v>
      </c>
    </row>
    <row r="333" s="2" customFormat="1" ht="16.5" customHeight="1">
      <c r="A333" s="39"/>
      <c r="B333" s="40"/>
      <c r="C333" s="241" t="s">
        <v>157</v>
      </c>
      <c r="D333" s="241" t="s">
        <v>410</v>
      </c>
      <c r="E333" s="242" t="s">
        <v>501</v>
      </c>
      <c r="F333" s="243" t="s">
        <v>502</v>
      </c>
      <c r="G333" s="244" t="s">
        <v>380</v>
      </c>
      <c r="H333" s="245">
        <v>2</v>
      </c>
      <c r="I333" s="246"/>
      <c r="J333" s="247">
        <f>ROUND(I333*H333,2)</f>
        <v>0</v>
      </c>
      <c r="K333" s="243" t="s">
        <v>19</v>
      </c>
      <c r="L333" s="248"/>
      <c r="M333" s="249" t="s">
        <v>19</v>
      </c>
      <c r="N333" s="250" t="s">
        <v>47</v>
      </c>
      <c r="O333" s="85"/>
      <c r="P333" s="214">
        <f>O333*H333</f>
        <v>0</v>
      </c>
      <c r="Q333" s="214">
        <v>0.015599999999999999</v>
      </c>
      <c r="R333" s="214">
        <f>Q333*H333</f>
        <v>0.031199999999999999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365</v>
      </c>
      <c r="AT333" s="216" t="s">
        <v>410</v>
      </c>
      <c r="AU333" s="216" t="s">
        <v>86</v>
      </c>
      <c r="AY333" s="18" t="s">
        <v>225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84</v>
      </c>
      <c r="BK333" s="217">
        <f>ROUND(I333*H333,2)</f>
        <v>0</v>
      </c>
      <c r="BL333" s="18" t="s">
        <v>232</v>
      </c>
      <c r="BM333" s="216" t="s">
        <v>503</v>
      </c>
    </row>
    <row r="334" s="13" customFormat="1">
      <c r="A334" s="13"/>
      <c r="B334" s="218"/>
      <c r="C334" s="219"/>
      <c r="D334" s="220" t="s">
        <v>234</v>
      </c>
      <c r="E334" s="221" t="s">
        <v>19</v>
      </c>
      <c r="F334" s="222" t="s">
        <v>458</v>
      </c>
      <c r="G334" s="219"/>
      <c r="H334" s="223">
        <v>2</v>
      </c>
      <c r="I334" s="224"/>
      <c r="J334" s="219"/>
      <c r="K334" s="219"/>
      <c r="L334" s="225"/>
      <c r="M334" s="226"/>
      <c r="N334" s="227"/>
      <c r="O334" s="227"/>
      <c r="P334" s="227"/>
      <c r="Q334" s="227"/>
      <c r="R334" s="227"/>
      <c r="S334" s="227"/>
      <c r="T334" s="22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9" t="s">
        <v>234</v>
      </c>
      <c r="AU334" s="229" t="s">
        <v>86</v>
      </c>
      <c r="AV334" s="13" t="s">
        <v>86</v>
      </c>
      <c r="AW334" s="13" t="s">
        <v>37</v>
      </c>
      <c r="AX334" s="13" t="s">
        <v>84</v>
      </c>
      <c r="AY334" s="229" t="s">
        <v>225</v>
      </c>
    </row>
    <row r="335" s="2" customFormat="1">
      <c r="A335" s="39"/>
      <c r="B335" s="40"/>
      <c r="C335" s="205" t="s">
        <v>160</v>
      </c>
      <c r="D335" s="205" t="s">
        <v>227</v>
      </c>
      <c r="E335" s="206" t="s">
        <v>504</v>
      </c>
      <c r="F335" s="207" t="s">
        <v>505</v>
      </c>
      <c r="G335" s="208" t="s">
        <v>380</v>
      </c>
      <c r="H335" s="209">
        <v>63</v>
      </c>
      <c r="I335" s="210"/>
      <c r="J335" s="211">
        <f>ROUND(I335*H335,2)</f>
        <v>0</v>
      </c>
      <c r="K335" s="207" t="s">
        <v>231</v>
      </c>
      <c r="L335" s="45"/>
      <c r="M335" s="212" t="s">
        <v>19</v>
      </c>
      <c r="N335" s="213" t="s">
        <v>47</v>
      </c>
      <c r="O335" s="85"/>
      <c r="P335" s="214">
        <f>O335*H335</f>
        <v>0</v>
      </c>
      <c r="Q335" s="214">
        <v>0.10940999999999999</v>
      </c>
      <c r="R335" s="214">
        <f>Q335*H335</f>
        <v>6.89283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232</v>
      </c>
      <c r="AT335" s="216" t="s">
        <v>227</v>
      </c>
      <c r="AU335" s="216" t="s">
        <v>86</v>
      </c>
      <c r="AY335" s="18" t="s">
        <v>225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84</v>
      </c>
      <c r="BK335" s="217">
        <f>ROUND(I335*H335,2)</f>
        <v>0</v>
      </c>
      <c r="BL335" s="18" t="s">
        <v>232</v>
      </c>
      <c r="BM335" s="216" t="s">
        <v>506</v>
      </c>
    </row>
    <row r="336" s="13" customFormat="1">
      <c r="A336" s="13"/>
      <c r="B336" s="218"/>
      <c r="C336" s="219"/>
      <c r="D336" s="220" t="s">
        <v>234</v>
      </c>
      <c r="E336" s="221" t="s">
        <v>19</v>
      </c>
      <c r="F336" s="222" t="s">
        <v>382</v>
      </c>
      <c r="G336" s="219"/>
      <c r="H336" s="223">
        <v>2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9" t="s">
        <v>234</v>
      </c>
      <c r="AU336" s="229" t="s">
        <v>86</v>
      </c>
      <c r="AV336" s="13" t="s">
        <v>86</v>
      </c>
      <c r="AW336" s="13" t="s">
        <v>37</v>
      </c>
      <c r="AX336" s="13" t="s">
        <v>76</v>
      </c>
      <c r="AY336" s="229" t="s">
        <v>225</v>
      </c>
    </row>
    <row r="337" s="13" customFormat="1">
      <c r="A337" s="13"/>
      <c r="B337" s="218"/>
      <c r="C337" s="219"/>
      <c r="D337" s="220" t="s">
        <v>234</v>
      </c>
      <c r="E337" s="221" t="s">
        <v>19</v>
      </c>
      <c r="F337" s="222" t="s">
        <v>507</v>
      </c>
      <c r="G337" s="219"/>
      <c r="H337" s="223">
        <v>2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234</v>
      </c>
      <c r="AU337" s="229" t="s">
        <v>86</v>
      </c>
      <c r="AV337" s="13" t="s">
        <v>86</v>
      </c>
      <c r="AW337" s="13" t="s">
        <v>37</v>
      </c>
      <c r="AX337" s="13" t="s">
        <v>76</v>
      </c>
      <c r="AY337" s="229" t="s">
        <v>225</v>
      </c>
    </row>
    <row r="338" s="13" customFormat="1">
      <c r="A338" s="13"/>
      <c r="B338" s="218"/>
      <c r="C338" s="219"/>
      <c r="D338" s="220" t="s">
        <v>234</v>
      </c>
      <c r="E338" s="221" t="s">
        <v>19</v>
      </c>
      <c r="F338" s="222" t="s">
        <v>508</v>
      </c>
      <c r="G338" s="219"/>
      <c r="H338" s="223">
        <v>2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9" t="s">
        <v>234</v>
      </c>
      <c r="AU338" s="229" t="s">
        <v>86</v>
      </c>
      <c r="AV338" s="13" t="s">
        <v>86</v>
      </c>
      <c r="AW338" s="13" t="s">
        <v>37</v>
      </c>
      <c r="AX338" s="13" t="s">
        <v>76</v>
      </c>
      <c r="AY338" s="229" t="s">
        <v>225</v>
      </c>
    </row>
    <row r="339" s="13" customFormat="1">
      <c r="A339" s="13"/>
      <c r="B339" s="218"/>
      <c r="C339" s="219"/>
      <c r="D339" s="220" t="s">
        <v>234</v>
      </c>
      <c r="E339" s="221" t="s">
        <v>19</v>
      </c>
      <c r="F339" s="222" t="s">
        <v>385</v>
      </c>
      <c r="G339" s="219"/>
      <c r="H339" s="223">
        <v>2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234</v>
      </c>
      <c r="AU339" s="229" t="s">
        <v>86</v>
      </c>
      <c r="AV339" s="13" t="s">
        <v>86</v>
      </c>
      <c r="AW339" s="13" t="s">
        <v>37</v>
      </c>
      <c r="AX339" s="13" t="s">
        <v>76</v>
      </c>
      <c r="AY339" s="229" t="s">
        <v>225</v>
      </c>
    </row>
    <row r="340" s="13" customFormat="1">
      <c r="A340" s="13"/>
      <c r="B340" s="218"/>
      <c r="C340" s="219"/>
      <c r="D340" s="220" t="s">
        <v>234</v>
      </c>
      <c r="E340" s="221" t="s">
        <v>19</v>
      </c>
      <c r="F340" s="222" t="s">
        <v>386</v>
      </c>
      <c r="G340" s="219"/>
      <c r="H340" s="223">
        <v>2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234</v>
      </c>
      <c r="AU340" s="229" t="s">
        <v>86</v>
      </c>
      <c r="AV340" s="13" t="s">
        <v>86</v>
      </c>
      <c r="AW340" s="13" t="s">
        <v>37</v>
      </c>
      <c r="AX340" s="13" t="s">
        <v>76</v>
      </c>
      <c r="AY340" s="229" t="s">
        <v>225</v>
      </c>
    </row>
    <row r="341" s="13" customFormat="1">
      <c r="A341" s="13"/>
      <c r="B341" s="218"/>
      <c r="C341" s="219"/>
      <c r="D341" s="220" t="s">
        <v>234</v>
      </c>
      <c r="E341" s="221" t="s">
        <v>19</v>
      </c>
      <c r="F341" s="222" t="s">
        <v>387</v>
      </c>
      <c r="G341" s="219"/>
      <c r="H341" s="223">
        <v>1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9" t="s">
        <v>234</v>
      </c>
      <c r="AU341" s="229" t="s">
        <v>86</v>
      </c>
      <c r="AV341" s="13" t="s">
        <v>86</v>
      </c>
      <c r="AW341" s="13" t="s">
        <v>37</v>
      </c>
      <c r="AX341" s="13" t="s">
        <v>76</v>
      </c>
      <c r="AY341" s="229" t="s">
        <v>225</v>
      </c>
    </row>
    <row r="342" s="13" customFormat="1">
      <c r="A342" s="13"/>
      <c r="B342" s="218"/>
      <c r="C342" s="219"/>
      <c r="D342" s="220" t="s">
        <v>234</v>
      </c>
      <c r="E342" s="221" t="s">
        <v>19</v>
      </c>
      <c r="F342" s="222" t="s">
        <v>509</v>
      </c>
      <c r="G342" s="219"/>
      <c r="H342" s="223">
        <v>2</v>
      </c>
      <c r="I342" s="224"/>
      <c r="J342" s="219"/>
      <c r="K342" s="219"/>
      <c r="L342" s="225"/>
      <c r="M342" s="226"/>
      <c r="N342" s="227"/>
      <c r="O342" s="227"/>
      <c r="P342" s="227"/>
      <c r="Q342" s="227"/>
      <c r="R342" s="227"/>
      <c r="S342" s="227"/>
      <c r="T342" s="22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9" t="s">
        <v>234</v>
      </c>
      <c r="AU342" s="229" t="s">
        <v>86</v>
      </c>
      <c r="AV342" s="13" t="s">
        <v>86</v>
      </c>
      <c r="AW342" s="13" t="s">
        <v>37</v>
      </c>
      <c r="AX342" s="13" t="s">
        <v>76</v>
      </c>
      <c r="AY342" s="229" t="s">
        <v>225</v>
      </c>
    </row>
    <row r="343" s="13" customFormat="1">
      <c r="A343" s="13"/>
      <c r="B343" s="218"/>
      <c r="C343" s="219"/>
      <c r="D343" s="220" t="s">
        <v>234</v>
      </c>
      <c r="E343" s="221" t="s">
        <v>19</v>
      </c>
      <c r="F343" s="222" t="s">
        <v>391</v>
      </c>
      <c r="G343" s="219"/>
      <c r="H343" s="223">
        <v>2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234</v>
      </c>
      <c r="AU343" s="229" t="s">
        <v>86</v>
      </c>
      <c r="AV343" s="13" t="s">
        <v>86</v>
      </c>
      <c r="AW343" s="13" t="s">
        <v>37</v>
      </c>
      <c r="AX343" s="13" t="s">
        <v>76</v>
      </c>
      <c r="AY343" s="229" t="s">
        <v>225</v>
      </c>
    </row>
    <row r="344" s="13" customFormat="1">
      <c r="A344" s="13"/>
      <c r="B344" s="218"/>
      <c r="C344" s="219"/>
      <c r="D344" s="220" t="s">
        <v>234</v>
      </c>
      <c r="E344" s="221" t="s">
        <v>19</v>
      </c>
      <c r="F344" s="222" t="s">
        <v>392</v>
      </c>
      <c r="G344" s="219"/>
      <c r="H344" s="223">
        <v>2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9" t="s">
        <v>234</v>
      </c>
      <c r="AU344" s="229" t="s">
        <v>86</v>
      </c>
      <c r="AV344" s="13" t="s">
        <v>86</v>
      </c>
      <c r="AW344" s="13" t="s">
        <v>37</v>
      </c>
      <c r="AX344" s="13" t="s">
        <v>76</v>
      </c>
      <c r="AY344" s="229" t="s">
        <v>225</v>
      </c>
    </row>
    <row r="345" s="13" customFormat="1">
      <c r="A345" s="13"/>
      <c r="B345" s="218"/>
      <c r="C345" s="219"/>
      <c r="D345" s="220" t="s">
        <v>234</v>
      </c>
      <c r="E345" s="221" t="s">
        <v>19</v>
      </c>
      <c r="F345" s="222" t="s">
        <v>393</v>
      </c>
      <c r="G345" s="219"/>
      <c r="H345" s="223">
        <v>2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234</v>
      </c>
      <c r="AU345" s="229" t="s">
        <v>86</v>
      </c>
      <c r="AV345" s="13" t="s">
        <v>86</v>
      </c>
      <c r="AW345" s="13" t="s">
        <v>37</v>
      </c>
      <c r="AX345" s="13" t="s">
        <v>76</v>
      </c>
      <c r="AY345" s="229" t="s">
        <v>225</v>
      </c>
    </row>
    <row r="346" s="13" customFormat="1">
      <c r="A346" s="13"/>
      <c r="B346" s="218"/>
      <c r="C346" s="219"/>
      <c r="D346" s="220" t="s">
        <v>234</v>
      </c>
      <c r="E346" s="221" t="s">
        <v>19</v>
      </c>
      <c r="F346" s="222" t="s">
        <v>394</v>
      </c>
      <c r="G346" s="219"/>
      <c r="H346" s="223">
        <v>2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9" t="s">
        <v>234</v>
      </c>
      <c r="AU346" s="229" t="s">
        <v>86</v>
      </c>
      <c r="AV346" s="13" t="s">
        <v>86</v>
      </c>
      <c r="AW346" s="13" t="s">
        <v>37</v>
      </c>
      <c r="AX346" s="13" t="s">
        <v>76</v>
      </c>
      <c r="AY346" s="229" t="s">
        <v>225</v>
      </c>
    </row>
    <row r="347" s="13" customFormat="1">
      <c r="A347" s="13"/>
      <c r="B347" s="218"/>
      <c r="C347" s="219"/>
      <c r="D347" s="220" t="s">
        <v>234</v>
      </c>
      <c r="E347" s="221" t="s">
        <v>19</v>
      </c>
      <c r="F347" s="222" t="s">
        <v>395</v>
      </c>
      <c r="G347" s="219"/>
      <c r="H347" s="223">
        <v>2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9" t="s">
        <v>234</v>
      </c>
      <c r="AU347" s="229" t="s">
        <v>86</v>
      </c>
      <c r="AV347" s="13" t="s">
        <v>86</v>
      </c>
      <c r="AW347" s="13" t="s">
        <v>37</v>
      </c>
      <c r="AX347" s="13" t="s">
        <v>76</v>
      </c>
      <c r="AY347" s="229" t="s">
        <v>225</v>
      </c>
    </row>
    <row r="348" s="13" customFormat="1">
      <c r="A348" s="13"/>
      <c r="B348" s="218"/>
      <c r="C348" s="219"/>
      <c r="D348" s="220" t="s">
        <v>234</v>
      </c>
      <c r="E348" s="221" t="s">
        <v>19</v>
      </c>
      <c r="F348" s="222" t="s">
        <v>396</v>
      </c>
      <c r="G348" s="219"/>
      <c r="H348" s="223">
        <v>1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9" t="s">
        <v>234</v>
      </c>
      <c r="AU348" s="229" t="s">
        <v>86</v>
      </c>
      <c r="AV348" s="13" t="s">
        <v>86</v>
      </c>
      <c r="AW348" s="13" t="s">
        <v>37</v>
      </c>
      <c r="AX348" s="13" t="s">
        <v>76</v>
      </c>
      <c r="AY348" s="229" t="s">
        <v>225</v>
      </c>
    </row>
    <row r="349" s="13" customFormat="1">
      <c r="A349" s="13"/>
      <c r="B349" s="218"/>
      <c r="C349" s="219"/>
      <c r="D349" s="220" t="s">
        <v>234</v>
      </c>
      <c r="E349" s="221" t="s">
        <v>19</v>
      </c>
      <c r="F349" s="222" t="s">
        <v>397</v>
      </c>
      <c r="G349" s="219"/>
      <c r="H349" s="223">
        <v>1</v>
      </c>
      <c r="I349" s="224"/>
      <c r="J349" s="219"/>
      <c r="K349" s="219"/>
      <c r="L349" s="225"/>
      <c r="M349" s="226"/>
      <c r="N349" s="227"/>
      <c r="O349" s="227"/>
      <c r="P349" s="227"/>
      <c r="Q349" s="227"/>
      <c r="R349" s="227"/>
      <c r="S349" s="227"/>
      <c r="T349" s="22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9" t="s">
        <v>234</v>
      </c>
      <c r="AU349" s="229" t="s">
        <v>86</v>
      </c>
      <c r="AV349" s="13" t="s">
        <v>86</v>
      </c>
      <c r="AW349" s="13" t="s">
        <v>37</v>
      </c>
      <c r="AX349" s="13" t="s">
        <v>76</v>
      </c>
      <c r="AY349" s="229" t="s">
        <v>225</v>
      </c>
    </row>
    <row r="350" s="13" customFormat="1">
      <c r="A350" s="13"/>
      <c r="B350" s="218"/>
      <c r="C350" s="219"/>
      <c r="D350" s="220" t="s">
        <v>234</v>
      </c>
      <c r="E350" s="221" t="s">
        <v>19</v>
      </c>
      <c r="F350" s="222" t="s">
        <v>398</v>
      </c>
      <c r="G350" s="219"/>
      <c r="H350" s="223">
        <v>1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9" t="s">
        <v>234</v>
      </c>
      <c r="AU350" s="229" t="s">
        <v>86</v>
      </c>
      <c r="AV350" s="13" t="s">
        <v>86</v>
      </c>
      <c r="AW350" s="13" t="s">
        <v>37</v>
      </c>
      <c r="AX350" s="13" t="s">
        <v>76</v>
      </c>
      <c r="AY350" s="229" t="s">
        <v>225</v>
      </c>
    </row>
    <row r="351" s="13" customFormat="1">
      <c r="A351" s="13"/>
      <c r="B351" s="218"/>
      <c r="C351" s="219"/>
      <c r="D351" s="220" t="s">
        <v>234</v>
      </c>
      <c r="E351" s="221" t="s">
        <v>19</v>
      </c>
      <c r="F351" s="222" t="s">
        <v>399</v>
      </c>
      <c r="G351" s="219"/>
      <c r="H351" s="223">
        <v>2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9" t="s">
        <v>234</v>
      </c>
      <c r="AU351" s="229" t="s">
        <v>86</v>
      </c>
      <c r="AV351" s="13" t="s">
        <v>86</v>
      </c>
      <c r="AW351" s="13" t="s">
        <v>37</v>
      </c>
      <c r="AX351" s="13" t="s">
        <v>76</v>
      </c>
      <c r="AY351" s="229" t="s">
        <v>225</v>
      </c>
    </row>
    <row r="352" s="13" customFormat="1">
      <c r="A352" s="13"/>
      <c r="B352" s="218"/>
      <c r="C352" s="219"/>
      <c r="D352" s="220" t="s">
        <v>234</v>
      </c>
      <c r="E352" s="221" t="s">
        <v>19</v>
      </c>
      <c r="F352" s="222" t="s">
        <v>400</v>
      </c>
      <c r="G352" s="219"/>
      <c r="H352" s="223">
        <v>2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9" t="s">
        <v>234</v>
      </c>
      <c r="AU352" s="229" t="s">
        <v>86</v>
      </c>
      <c r="AV352" s="13" t="s">
        <v>86</v>
      </c>
      <c r="AW352" s="13" t="s">
        <v>37</v>
      </c>
      <c r="AX352" s="13" t="s">
        <v>76</v>
      </c>
      <c r="AY352" s="229" t="s">
        <v>225</v>
      </c>
    </row>
    <row r="353" s="13" customFormat="1">
      <c r="A353" s="13"/>
      <c r="B353" s="218"/>
      <c r="C353" s="219"/>
      <c r="D353" s="220" t="s">
        <v>234</v>
      </c>
      <c r="E353" s="221" t="s">
        <v>19</v>
      </c>
      <c r="F353" s="222" t="s">
        <v>510</v>
      </c>
      <c r="G353" s="219"/>
      <c r="H353" s="223">
        <v>1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234</v>
      </c>
      <c r="AU353" s="229" t="s">
        <v>86</v>
      </c>
      <c r="AV353" s="13" t="s">
        <v>86</v>
      </c>
      <c r="AW353" s="13" t="s">
        <v>37</v>
      </c>
      <c r="AX353" s="13" t="s">
        <v>76</v>
      </c>
      <c r="AY353" s="229" t="s">
        <v>225</v>
      </c>
    </row>
    <row r="354" s="13" customFormat="1">
      <c r="A354" s="13"/>
      <c r="B354" s="218"/>
      <c r="C354" s="219"/>
      <c r="D354" s="220" t="s">
        <v>234</v>
      </c>
      <c r="E354" s="221" t="s">
        <v>19</v>
      </c>
      <c r="F354" s="222" t="s">
        <v>403</v>
      </c>
      <c r="G354" s="219"/>
      <c r="H354" s="223">
        <v>2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9" t="s">
        <v>234</v>
      </c>
      <c r="AU354" s="229" t="s">
        <v>86</v>
      </c>
      <c r="AV354" s="13" t="s">
        <v>86</v>
      </c>
      <c r="AW354" s="13" t="s">
        <v>37</v>
      </c>
      <c r="AX354" s="13" t="s">
        <v>76</v>
      </c>
      <c r="AY354" s="229" t="s">
        <v>225</v>
      </c>
    </row>
    <row r="355" s="13" customFormat="1">
      <c r="A355" s="13"/>
      <c r="B355" s="218"/>
      <c r="C355" s="219"/>
      <c r="D355" s="220" t="s">
        <v>234</v>
      </c>
      <c r="E355" s="221" t="s">
        <v>19</v>
      </c>
      <c r="F355" s="222" t="s">
        <v>511</v>
      </c>
      <c r="G355" s="219"/>
      <c r="H355" s="223">
        <v>2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234</v>
      </c>
      <c r="AU355" s="229" t="s">
        <v>86</v>
      </c>
      <c r="AV355" s="13" t="s">
        <v>86</v>
      </c>
      <c r="AW355" s="13" t="s">
        <v>37</v>
      </c>
      <c r="AX355" s="13" t="s">
        <v>76</v>
      </c>
      <c r="AY355" s="229" t="s">
        <v>225</v>
      </c>
    </row>
    <row r="356" s="13" customFormat="1">
      <c r="A356" s="13"/>
      <c r="B356" s="218"/>
      <c r="C356" s="219"/>
      <c r="D356" s="220" t="s">
        <v>234</v>
      </c>
      <c r="E356" s="221" t="s">
        <v>19</v>
      </c>
      <c r="F356" s="222" t="s">
        <v>512</v>
      </c>
      <c r="G356" s="219"/>
      <c r="H356" s="223">
        <v>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9" t="s">
        <v>234</v>
      </c>
      <c r="AU356" s="229" t="s">
        <v>86</v>
      </c>
      <c r="AV356" s="13" t="s">
        <v>86</v>
      </c>
      <c r="AW356" s="13" t="s">
        <v>37</v>
      </c>
      <c r="AX356" s="13" t="s">
        <v>76</v>
      </c>
      <c r="AY356" s="229" t="s">
        <v>225</v>
      </c>
    </row>
    <row r="357" s="13" customFormat="1">
      <c r="A357" s="13"/>
      <c r="B357" s="218"/>
      <c r="C357" s="219"/>
      <c r="D357" s="220" t="s">
        <v>234</v>
      </c>
      <c r="E357" s="221" t="s">
        <v>19</v>
      </c>
      <c r="F357" s="222" t="s">
        <v>513</v>
      </c>
      <c r="G357" s="219"/>
      <c r="H357" s="223">
        <v>2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234</v>
      </c>
      <c r="AU357" s="229" t="s">
        <v>86</v>
      </c>
      <c r="AV357" s="13" t="s">
        <v>86</v>
      </c>
      <c r="AW357" s="13" t="s">
        <v>37</v>
      </c>
      <c r="AX357" s="13" t="s">
        <v>76</v>
      </c>
      <c r="AY357" s="229" t="s">
        <v>225</v>
      </c>
    </row>
    <row r="358" s="13" customFormat="1">
      <c r="A358" s="13"/>
      <c r="B358" s="218"/>
      <c r="C358" s="219"/>
      <c r="D358" s="220" t="s">
        <v>234</v>
      </c>
      <c r="E358" s="221" t="s">
        <v>19</v>
      </c>
      <c r="F358" s="222" t="s">
        <v>514</v>
      </c>
      <c r="G358" s="219"/>
      <c r="H358" s="223">
        <v>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9" t="s">
        <v>234</v>
      </c>
      <c r="AU358" s="229" t="s">
        <v>86</v>
      </c>
      <c r="AV358" s="13" t="s">
        <v>86</v>
      </c>
      <c r="AW358" s="13" t="s">
        <v>37</v>
      </c>
      <c r="AX358" s="13" t="s">
        <v>76</v>
      </c>
      <c r="AY358" s="229" t="s">
        <v>225</v>
      </c>
    </row>
    <row r="359" s="13" customFormat="1">
      <c r="A359" s="13"/>
      <c r="B359" s="218"/>
      <c r="C359" s="219"/>
      <c r="D359" s="220" t="s">
        <v>234</v>
      </c>
      <c r="E359" s="221" t="s">
        <v>19</v>
      </c>
      <c r="F359" s="222" t="s">
        <v>515</v>
      </c>
      <c r="G359" s="219"/>
      <c r="H359" s="223">
        <v>2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234</v>
      </c>
      <c r="AU359" s="229" t="s">
        <v>86</v>
      </c>
      <c r="AV359" s="13" t="s">
        <v>86</v>
      </c>
      <c r="AW359" s="13" t="s">
        <v>37</v>
      </c>
      <c r="AX359" s="13" t="s">
        <v>76</v>
      </c>
      <c r="AY359" s="229" t="s">
        <v>225</v>
      </c>
    </row>
    <row r="360" s="13" customFormat="1">
      <c r="A360" s="13"/>
      <c r="B360" s="218"/>
      <c r="C360" s="219"/>
      <c r="D360" s="220" t="s">
        <v>234</v>
      </c>
      <c r="E360" s="221" t="s">
        <v>19</v>
      </c>
      <c r="F360" s="222" t="s">
        <v>516</v>
      </c>
      <c r="G360" s="219"/>
      <c r="H360" s="223">
        <v>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9" t="s">
        <v>234</v>
      </c>
      <c r="AU360" s="229" t="s">
        <v>86</v>
      </c>
      <c r="AV360" s="13" t="s">
        <v>86</v>
      </c>
      <c r="AW360" s="13" t="s">
        <v>37</v>
      </c>
      <c r="AX360" s="13" t="s">
        <v>76</v>
      </c>
      <c r="AY360" s="229" t="s">
        <v>225</v>
      </c>
    </row>
    <row r="361" s="13" customFormat="1">
      <c r="A361" s="13"/>
      <c r="B361" s="218"/>
      <c r="C361" s="219"/>
      <c r="D361" s="220" t="s">
        <v>234</v>
      </c>
      <c r="E361" s="221" t="s">
        <v>19</v>
      </c>
      <c r="F361" s="222" t="s">
        <v>517</v>
      </c>
      <c r="G361" s="219"/>
      <c r="H361" s="223">
        <v>2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234</v>
      </c>
      <c r="AU361" s="229" t="s">
        <v>86</v>
      </c>
      <c r="AV361" s="13" t="s">
        <v>86</v>
      </c>
      <c r="AW361" s="13" t="s">
        <v>37</v>
      </c>
      <c r="AX361" s="13" t="s">
        <v>76</v>
      </c>
      <c r="AY361" s="229" t="s">
        <v>225</v>
      </c>
    </row>
    <row r="362" s="13" customFormat="1">
      <c r="A362" s="13"/>
      <c r="B362" s="218"/>
      <c r="C362" s="219"/>
      <c r="D362" s="220" t="s">
        <v>234</v>
      </c>
      <c r="E362" s="221" t="s">
        <v>19</v>
      </c>
      <c r="F362" s="222" t="s">
        <v>518</v>
      </c>
      <c r="G362" s="219"/>
      <c r="H362" s="223">
        <v>2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9" t="s">
        <v>234</v>
      </c>
      <c r="AU362" s="229" t="s">
        <v>86</v>
      </c>
      <c r="AV362" s="13" t="s">
        <v>86</v>
      </c>
      <c r="AW362" s="13" t="s">
        <v>37</v>
      </c>
      <c r="AX362" s="13" t="s">
        <v>76</v>
      </c>
      <c r="AY362" s="229" t="s">
        <v>225</v>
      </c>
    </row>
    <row r="363" s="13" customFormat="1">
      <c r="A363" s="13"/>
      <c r="B363" s="218"/>
      <c r="C363" s="219"/>
      <c r="D363" s="220" t="s">
        <v>234</v>
      </c>
      <c r="E363" s="221" t="s">
        <v>19</v>
      </c>
      <c r="F363" s="222" t="s">
        <v>519</v>
      </c>
      <c r="G363" s="219"/>
      <c r="H363" s="223">
        <v>2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9" t="s">
        <v>234</v>
      </c>
      <c r="AU363" s="229" t="s">
        <v>86</v>
      </c>
      <c r="AV363" s="13" t="s">
        <v>86</v>
      </c>
      <c r="AW363" s="13" t="s">
        <v>37</v>
      </c>
      <c r="AX363" s="13" t="s">
        <v>76</v>
      </c>
      <c r="AY363" s="229" t="s">
        <v>225</v>
      </c>
    </row>
    <row r="364" s="13" customFormat="1">
      <c r="A364" s="13"/>
      <c r="B364" s="218"/>
      <c r="C364" s="219"/>
      <c r="D364" s="220" t="s">
        <v>234</v>
      </c>
      <c r="E364" s="221" t="s">
        <v>19</v>
      </c>
      <c r="F364" s="222" t="s">
        <v>520</v>
      </c>
      <c r="G364" s="219"/>
      <c r="H364" s="223">
        <v>2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234</v>
      </c>
      <c r="AU364" s="229" t="s">
        <v>86</v>
      </c>
      <c r="AV364" s="13" t="s">
        <v>86</v>
      </c>
      <c r="AW364" s="13" t="s">
        <v>37</v>
      </c>
      <c r="AX364" s="13" t="s">
        <v>76</v>
      </c>
      <c r="AY364" s="229" t="s">
        <v>225</v>
      </c>
    </row>
    <row r="365" s="13" customFormat="1">
      <c r="A365" s="13"/>
      <c r="B365" s="218"/>
      <c r="C365" s="219"/>
      <c r="D365" s="220" t="s">
        <v>234</v>
      </c>
      <c r="E365" s="221" t="s">
        <v>19</v>
      </c>
      <c r="F365" s="222" t="s">
        <v>521</v>
      </c>
      <c r="G365" s="219"/>
      <c r="H365" s="223">
        <v>2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9" t="s">
        <v>234</v>
      </c>
      <c r="AU365" s="229" t="s">
        <v>86</v>
      </c>
      <c r="AV365" s="13" t="s">
        <v>86</v>
      </c>
      <c r="AW365" s="13" t="s">
        <v>37</v>
      </c>
      <c r="AX365" s="13" t="s">
        <v>76</v>
      </c>
      <c r="AY365" s="229" t="s">
        <v>225</v>
      </c>
    </row>
    <row r="366" s="13" customFormat="1">
      <c r="A366" s="13"/>
      <c r="B366" s="218"/>
      <c r="C366" s="219"/>
      <c r="D366" s="220" t="s">
        <v>234</v>
      </c>
      <c r="E366" s="221" t="s">
        <v>19</v>
      </c>
      <c r="F366" s="222" t="s">
        <v>522</v>
      </c>
      <c r="G366" s="219"/>
      <c r="H366" s="223">
        <v>2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9" t="s">
        <v>234</v>
      </c>
      <c r="AU366" s="229" t="s">
        <v>86</v>
      </c>
      <c r="AV366" s="13" t="s">
        <v>86</v>
      </c>
      <c r="AW366" s="13" t="s">
        <v>37</v>
      </c>
      <c r="AX366" s="13" t="s">
        <v>76</v>
      </c>
      <c r="AY366" s="229" t="s">
        <v>225</v>
      </c>
    </row>
    <row r="367" s="14" customFormat="1">
      <c r="A367" s="14"/>
      <c r="B367" s="230"/>
      <c r="C367" s="231"/>
      <c r="D367" s="220" t="s">
        <v>234</v>
      </c>
      <c r="E367" s="232" t="s">
        <v>19</v>
      </c>
      <c r="F367" s="233" t="s">
        <v>245</v>
      </c>
      <c r="G367" s="231"/>
      <c r="H367" s="234">
        <v>63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0" t="s">
        <v>234</v>
      </c>
      <c r="AU367" s="240" t="s">
        <v>86</v>
      </c>
      <c r="AV367" s="14" t="s">
        <v>232</v>
      </c>
      <c r="AW367" s="14" t="s">
        <v>37</v>
      </c>
      <c r="AX367" s="14" t="s">
        <v>84</v>
      </c>
      <c r="AY367" s="240" t="s">
        <v>225</v>
      </c>
    </row>
    <row r="368" s="2" customFormat="1" ht="21.75" customHeight="1">
      <c r="A368" s="39"/>
      <c r="B368" s="40"/>
      <c r="C368" s="241" t="s">
        <v>163</v>
      </c>
      <c r="D368" s="241" t="s">
        <v>410</v>
      </c>
      <c r="E368" s="242" t="s">
        <v>523</v>
      </c>
      <c r="F368" s="243" t="s">
        <v>524</v>
      </c>
      <c r="G368" s="244" t="s">
        <v>380</v>
      </c>
      <c r="H368" s="245">
        <v>63</v>
      </c>
      <c r="I368" s="246"/>
      <c r="J368" s="247">
        <f>ROUND(I368*H368,2)</f>
        <v>0</v>
      </c>
      <c r="K368" s="243" t="s">
        <v>231</v>
      </c>
      <c r="L368" s="248"/>
      <c r="M368" s="249" t="s">
        <v>19</v>
      </c>
      <c r="N368" s="250" t="s">
        <v>47</v>
      </c>
      <c r="O368" s="85"/>
      <c r="P368" s="214">
        <f>O368*H368</f>
        <v>0</v>
      </c>
      <c r="Q368" s="214">
        <v>0.0064999999999999997</v>
      </c>
      <c r="R368" s="214">
        <f>Q368*H368</f>
        <v>0.40949999999999998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365</v>
      </c>
      <c r="AT368" s="216" t="s">
        <v>410</v>
      </c>
      <c r="AU368" s="216" t="s">
        <v>86</v>
      </c>
      <c r="AY368" s="18" t="s">
        <v>225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84</v>
      </c>
      <c r="BK368" s="217">
        <f>ROUND(I368*H368,2)</f>
        <v>0</v>
      </c>
      <c r="BL368" s="18" t="s">
        <v>232</v>
      </c>
      <c r="BM368" s="216" t="s">
        <v>525</v>
      </c>
    </row>
    <row r="369" s="2" customFormat="1" ht="16.5" customHeight="1">
      <c r="A369" s="39"/>
      <c r="B369" s="40"/>
      <c r="C369" s="241" t="s">
        <v>166</v>
      </c>
      <c r="D369" s="241" t="s">
        <v>410</v>
      </c>
      <c r="E369" s="242" t="s">
        <v>526</v>
      </c>
      <c r="F369" s="243" t="s">
        <v>527</v>
      </c>
      <c r="G369" s="244" t="s">
        <v>380</v>
      </c>
      <c r="H369" s="245">
        <v>248</v>
      </c>
      <c r="I369" s="246"/>
      <c r="J369" s="247">
        <f>ROUND(I369*H369,2)</f>
        <v>0</v>
      </c>
      <c r="K369" s="243" t="s">
        <v>231</v>
      </c>
      <c r="L369" s="248"/>
      <c r="M369" s="249" t="s">
        <v>19</v>
      </c>
      <c r="N369" s="250" t="s">
        <v>47</v>
      </c>
      <c r="O369" s="85"/>
      <c r="P369" s="214">
        <f>O369*H369</f>
        <v>0</v>
      </c>
      <c r="Q369" s="214">
        <v>0.00040000000000000002</v>
      </c>
      <c r="R369" s="214">
        <f>Q369*H369</f>
        <v>0.09920000000000001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365</v>
      </c>
      <c r="AT369" s="216" t="s">
        <v>410</v>
      </c>
      <c r="AU369" s="216" t="s">
        <v>86</v>
      </c>
      <c r="AY369" s="18" t="s">
        <v>225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84</v>
      </c>
      <c r="BK369" s="217">
        <f>ROUND(I369*H369,2)</f>
        <v>0</v>
      </c>
      <c r="BL369" s="18" t="s">
        <v>232</v>
      </c>
      <c r="BM369" s="216" t="s">
        <v>528</v>
      </c>
    </row>
    <row r="370" s="2" customFormat="1" ht="16.5" customHeight="1">
      <c r="A370" s="39"/>
      <c r="B370" s="40"/>
      <c r="C370" s="241" t="s">
        <v>169</v>
      </c>
      <c r="D370" s="241" t="s">
        <v>410</v>
      </c>
      <c r="E370" s="242" t="s">
        <v>529</v>
      </c>
      <c r="F370" s="243" t="s">
        <v>530</v>
      </c>
      <c r="G370" s="244" t="s">
        <v>380</v>
      </c>
      <c r="H370" s="245">
        <v>63</v>
      </c>
      <c r="I370" s="246"/>
      <c r="J370" s="247">
        <f>ROUND(I370*H370,2)</f>
        <v>0</v>
      </c>
      <c r="K370" s="243" t="s">
        <v>231</v>
      </c>
      <c r="L370" s="248"/>
      <c r="M370" s="249" t="s">
        <v>19</v>
      </c>
      <c r="N370" s="250" t="s">
        <v>47</v>
      </c>
      <c r="O370" s="85"/>
      <c r="P370" s="214">
        <f>O370*H370</f>
        <v>0</v>
      </c>
      <c r="Q370" s="214">
        <v>0.00014999999999999999</v>
      </c>
      <c r="R370" s="214">
        <f>Q370*H370</f>
        <v>0.0094499999999999983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365</v>
      </c>
      <c r="AT370" s="216" t="s">
        <v>410</v>
      </c>
      <c r="AU370" s="216" t="s">
        <v>86</v>
      </c>
      <c r="AY370" s="18" t="s">
        <v>225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84</v>
      </c>
      <c r="BK370" s="217">
        <f>ROUND(I370*H370,2)</f>
        <v>0</v>
      </c>
      <c r="BL370" s="18" t="s">
        <v>232</v>
      </c>
      <c r="BM370" s="216" t="s">
        <v>531</v>
      </c>
    </row>
    <row r="371" s="2" customFormat="1">
      <c r="A371" s="39"/>
      <c r="B371" s="40"/>
      <c r="C371" s="205" t="s">
        <v>172</v>
      </c>
      <c r="D371" s="205" t="s">
        <v>227</v>
      </c>
      <c r="E371" s="206" t="s">
        <v>532</v>
      </c>
      <c r="F371" s="207" t="s">
        <v>533</v>
      </c>
      <c r="G371" s="208" t="s">
        <v>380</v>
      </c>
      <c r="H371" s="209">
        <v>46</v>
      </c>
      <c r="I371" s="210"/>
      <c r="J371" s="211">
        <f>ROUND(I371*H371,2)</f>
        <v>0</v>
      </c>
      <c r="K371" s="207" t="s">
        <v>19</v>
      </c>
      <c r="L371" s="45"/>
      <c r="M371" s="212" t="s">
        <v>19</v>
      </c>
      <c r="N371" s="213" t="s">
        <v>47</v>
      </c>
      <c r="O371" s="85"/>
      <c r="P371" s="214">
        <f>O371*H371</f>
        <v>0</v>
      </c>
      <c r="Q371" s="214">
        <v>0.10000000000000001</v>
      </c>
      <c r="R371" s="214">
        <f>Q371*H371</f>
        <v>4.6000000000000005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232</v>
      </c>
      <c r="AT371" s="216" t="s">
        <v>227</v>
      </c>
      <c r="AU371" s="216" t="s">
        <v>86</v>
      </c>
      <c r="AY371" s="18" t="s">
        <v>225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84</v>
      </c>
      <c r="BK371" s="217">
        <f>ROUND(I371*H371,2)</f>
        <v>0</v>
      </c>
      <c r="BL371" s="18" t="s">
        <v>232</v>
      </c>
      <c r="BM371" s="216" t="s">
        <v>534</v>
      </c>
    </row>
    <row r="372" s="2" customFormat="1">
      <c r="A372" s="39"/>
      <c r="B372" s="40"/>
      <c r="C372" s="41"/>
      <c r="D372" s="220" t="s">
        <v>414</v>
      </c>
      <c r="E372" s="41"/>
      <c r="F372" s="251" t="s">
        <v>535</v>
      </c>
      <c r="G372" s="41"/>
      <c r="H372" s="41"/>
      <c r="I372" s="252"/>
      <c r="J372" s="41"/>
      <c r="K372" s="41"/>
      <c r="L372" s="45"/>
      <c r="M372" s="253"/>
      <c r="N372" s="254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414</v>
      </c>
      <c r="AU372" s="18" t="s">
        <v>86</v>
      </c>
    </row>
    <row r="373" s="13" customFormat="1">
      <c r="A373" s="13"/>
      <c r="B373" s="218"/>
      <c r="C373" s="219"/>
      <c r="D373" s="220" t="s">
        <v>234</v>
      </c>
      <c r="E373" s="221" t="s">
        <v>19</v>
      </c>
      <c r="F373" s="222" t="s">
        <v>536</v>
      </c>
      <c r="G373" s="219"/>
      <c r="H373" s="223">
        <v>2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9" t="s">
        <v>234</v>
      </c>
      <c r="AU373" s="229" t="s">
        <v>86</v>
      </c>
      <c r="AV373" s="13" t="s">
        <v>86</v>
      </c>
      <c r="AW373" s="13" t="s">
        <v>37</v>
      </c>
      <c r="AX373" s="13" t="s">
        <v>76</v>
      </c>
      <c r="AY373" s="229" t="s">
        <v>225</v>
      </c>
    </row>
    <row r="374" s="13" customFormat="1">
      <c r="A374" s="13"/>
      <c r="B374" s="218"/>
      <c r="C374" s="219"/>
      <c r="D374" s="220" t="s">
        <v>234</v>
      </c>
      <c r="E374" s="221" t="s">
        <v>19</v>
      </c>
      <c r="F374" s="222" t="s">
        <v>537</v>
      </c>
      <c r="G374" s="219"/>
      <c r="H374" s="223">
        <v>2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9" t="s">
        <v>234</v>
      </c>
      <c r="AU374" s="229" t="s">
        <v>86</v>
      </c>
      <c r="AV374" s="13" t="s">
        <v>86</v>
      </c>
      <c r="AW374" s="13" t="s">
        <v>37</v>
      </c>
      <c r="AX374" s="13" t="s">
        <v>76</v>
      </c>
      <c r="AY374" s="229" t="s">
        <v>225</v>
      </c>
    </row>
    <row r="375" s="13" customFormat="1">
      <c r="A375" s="13"/>
      <c r="B375" s="218"/>
      <c r="C375" s="219"/>
      <c r="D375" s="220" t="s">
        <v>234</v>
      </c>
      <c r="E375" s="221" t="s">
        <v>19</v>
      </c>
      <c r="F375" s="222" t="s">
        <v>538</v>
      </c>
      <c r="G375" s="219"/>
      <c r="H375" s="223">
        <v>2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9" t="s">
        <v>234</v>
      </c>
      <c r="AU375" s="229" t="s">
        <v>86</v>
      </c>
      <c r="AV375" s="13" t="s">
        <v>86</v>
      </c>
      <c r="AW375" s="13" t="s">
        <v>37</v>
      </c>
      <c r="AX375" s="13" t="s">
        <v>76</v>
      </c>
      <c r="AY375" s="229" t="s">
        <v>225</v>
      </c>
    </row>
    <row r="376" s="13" customFormat="1">
      <c r="A376" s="13"/>
      <c r="B376" s="218"/>
      <c r="C376" s="219"/>
      <c r="D376" s="220" t="s">
        <v>234</v>
      </c>
      <c r="E376" s="221" t="s">
        <v>19</v>
      </c>
      <c r="F376" s="222" t="s">
        <v>539</v>
      </c>
      <c r="G376" s="219"/>
      <c r="H376" s="223">
        <v>2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9" t="s">
        <v>234</v>
      </c>
      <c r="AU376" s="229" t="s">
        <v>86</v>
      </c>
      <c r="AV376" s="13" t="s">
        <v>86</v>
      </c>
      <c r="AW376" s="13" t="s">
        <v>37</v>
      </c>
      <c r="AX376" s="13" t="s">
        <v>76</v>
      </c>
      <c r="AY376" s="229" t="s">
        <v>225</v>
      </c>
    </row>
    <row r="377" s="13" customFormat="1">
      <c r="A377" s="13"/>
      <c r="B377" s="218"/>
      <c r="C377" s="219"/>
      <c r="D377" s="220" t="s">
        <v>234</v>
      </c>
      <c r="E377" s="221" t="s">
        <v>19</v>
      </c>
      <c r="F377" s="222" t="s">
        <v>540</v>
      </c>
      <c r="G377" s="219"/>
      <c r="H377" s="223">
        <v>2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9" t="s">
        <v>234</v>
      </c>
      <c r="AU377" s="229" t="s">
        <v>86</v>
      </c>
      <c r="AV377" s="13" t="s">
        <v>86</v>
      </c>
      <c r="AW377" s="13" t="s">
        <v>37</v>
      </c>
      <c r="AX377" s="13" t="s">
        <v>76</v>
      </c>
      <c r="AY377" s="229" t="s">
        <v>225</v>
      </c>
    </row>
    <row r="378" s="13" customFormat="1">
      <c r="A378" s="13"/>
      <c r="B378" s="218"/>
      <c r="C378" s="219"/>
      <c r="D378" s="220" t="s">
        <v>234</v>
      </c>
      <c r="E378" s="221" t="s">
        <v>19</v>
      </c>
      <c r="F378" s="222" t="s">
        <v>541</v>
      </c>
      <c r="G378" s="219"/>
      <c r="H378" s="223">
        <v>2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9" t="s">
        <v>234</v>
      </c>
      <c r="AU378" s="229" t="s">
        <v>86</v>
      </c>
      <c r="AV378" s="13" t="s">
        <v>86</v>
      </c>
      <c r="AW378" s="13" t="s">
        <v>37</v>
      </c>
      <c r="AX378" s="13" t="s">
        <v>76</v>
      </c>
      <c r="AY378" s="229" t="s">
        <v>225</v>
      </c>
    </row>
    <row r="379" s="13" customFormat="1">
      <c r="A379" s="13"/>
      <c r="B379" s="218"/>
      <c r="C379" s="219"/>
      <c r="D379" s="220" t="s">
        <v>234</v>
      </c>
      <c r="E379" s="221" t="s">
        <v>19</v>
      </c>
      <c r="F379" s="222" t="s">
        <v>542</v>
      </c>
      <c r="G379" s="219"/>
      <c r="H379" s="223">
        <v>2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9" t="s">
        <v>234</v>
      </c>
      <c r="AU379" s="229" t="s">
        <v>86</v>
      </c>
      <c r="AV379" s="13" t="s">
        <v>86</v>
      </c>
      <c r="AW379" s="13" t="s">
        <v>37</v>
      </c>
      <c r="AX379" s="13" t="s">
        <v>76</v>
      </c>
      <c r="AY379" s="229" t="s">
        <v>225</v>
      </c>
    </row>
    <row r="380" s="13" customFormat="1">
      <c r="A380" s="13"/>
      <c r="B380" s="218"/>
      <c r="C380" s="219"/>
      <c r="D380" s="220" t="s">
        <v>234</v>
      </c>
      <c r="E380" s="221" t="s">
        <v>19</v>
      </c>
      <c r="F380" s="222" t="s">
        <v>543</v>
      </c>
      <c r="G380" s="219"/>
      <c r="H380" s="223">
        <v>2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9" t="s">
        <v>234</v>
      </c>
      <c r="AU380" s="229" t="s">
        <v>86</v>
      </c>
      <c r="AV380" s="13" t="s">
        <v>86</v>
      </c>
      <c r="AW380" s="13" t="s">
        <v>37</v>
      </c>
      <c r="AX380" s="13" t="s">
        <v>76</v>
      </c>
      <c r="AY380" s="229" t="s">
        <v>225</v>
      </c>
    </row>
    <row r="381" s="13" customFormat="1">
      <c r="A381" s="13"/>
      <c r="B381" s="218"/>
      <c r="C381" s="219"/>
      <c r="D381" s="220" t="s">
        <v>234</v>
      </c>
      <c r="E381" s="221" t="s">
        <v>19</v>
      </c>
      <c r="F381" s="222" t="s">
        <v>544</v>
      </c>
      <c r="G381" s="219"/>
      <c r="H381" s="223">
        <v>2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9" t="s">
        <v>234</v>
      </c>
      <c r="AU381" s="229" t="s">
        <v>86</v>
      </c>
      <c r="AV381" s="13" t="s">
        <v>86</v>
      </c>
      <c r="AW381" s="13" t="s">
        <v>37</v>
      </c>
      <c r="AX381" s="13" t="s">
        <v>76</v>
      </c>
      <c r="AY381" s="229" t="s">
        <v>225</v>
      </c>
    </row>
    <row r="382" s="13" customFormat="1">
      <c r="A382" s="13"/>
      <c r="B382" s="218"/>
      <c r="C382" s="219"/>
      <c r="D382" s="220" t="s">
        <v>234</v>
      </c>
      <c r="E382" s="221" t="s">
        <v>19</v>
      </c>
      <c r="F382" s="222" t="s">
        <v>545</v>
      </c>
      <c r="G382" s="219"/>
      <c r="H382" s="223">
        <v>2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9" t="s">
        <v>234</v>
      </c>
      <c r="AU382" s="229" t="s">
        <v>86</v>
      </c>
      <c r="AV382" s="13" t="s">
        <v>86</v>
      </c>
      <c r="AW382" s="13" t="s">
        <v>37</v>
      </c>
      <c r="AX382" s="13" t="s">
        <v>76</v>
      </c>
      <c r="AY382" s="229" t="s">
        <v>225</v>
      </c>
    </row>
    <row r="383" s="13" customFormat="1">
      <c r="A383" s="13"/>
      <c r="B383" s="218"/>
      <c r="C383" s="219"/>
      <c r="D383" s="220" t="s">
        <v>234</v>
      </c>
      <c r="E383" s="221" t="s">
        <v>19</v>
      </c>
      <c r="F383" s="222" t="s">
        <v>546</v>
      </c>
      <c r="G383" s="219"/>
      <c r="H383" s="223">
        <v>2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9" t="s">
        <v>234</v>
      </c>
      <c r="AU383" s="229" t="s">
        <v>86</v>
      </c>
      <c r="AV383" s="13" t="s">
        <v>86</v>
      </c>
      <c r="AW383" s="13" t="s">
        <v>37</v>
      </c>
      <c r="AX383" s="13" t="s">
        <v>76</v>
      </c>
      <c r="AY383" s="229" t="s">
        <v>225</v>
      </c>
    </row>
    <row r="384" s="13" customFormat="1">
      <c r="A384" s="13"/>
      <c r="B384" s="218"/>
      <c r="C384" s="219"/>
      <c r="D384" s="220" t="s">
        <v>234</v>
      </c>
      <c r="E384" s="221" t="s">
        <v>19</v>
      </c>
      <c r="F384" s="222" t="s">
        <v>547</v>
      </c>
      <c r="G384" s="219"/>
      <c r="H384" s="223">
        <v>2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9" t="s">
        <v>234</v>
      </c>
      <c r="AU384" s="229" t="s">
        <v>86</v>
      </c>
      <c r="AV384" s="13" t="s">
        <v>86</v>
      </c>
      <c r="AW384" s="13" t="s">
        <v>37</v>
      </c>
      <c r="AX384" s="13" t="s">
        <v>76</v>
      </c>
      <c r="AY384" s="229" t="s">
        <v>225</v>
      </c>
    </row>
    <row r="385" s="13" customFormat="1">
      <c r="A385" s="13"/>
      <c r="B385" s="218"/>
      <c r="C385" s="219"/>
      <c r="D385" s="220" t="s">
        <v>234</v>
      </c>
      <c r="E385" s="221" t="s">
        <v>19</v>
      </c>
      <c r="F385" s="222" t="s">
        <v>548</v>
      </c>
      <c r="G385" s="219"/>
      <c r="H385" s="223">
        <v>2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9" t="s">
        <v>234</v>
      </c>
      <c r="AU385" s="229" t="s">
        <v>86</v>
      </c>
      <c r="AV385" s="13" t="s">
        <v>86</v>
      </c>
      <c r="AW385" s="13" t="s">
        <v>37</v>
      </c>
      <c r="AX385" s="13" t="s">
        <v>76</v>
      </c>
      <c r="AY385" s="229" t="s">
        <v>225</v>
      </c>
    </row>
    <row r="386" s="13" customFormat="1">
      <c r="A386" s="13"/>
      <c r="B386" s="218"/>
      <c r="C386" s="219"/>
      <c r="D386" s="220" t="s">
        <v>234</v>
      </c>
      <c r="E386" s="221" t="s">
        <v>19</v>
      </c>
      <c r="F386" s="222" t="s">
        <v>549</v>
      </c>
      <c r="G386" s="219"/>
      <c r="H386" s="223">
        <v>2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9" t="s">
        <v>234</v>
      </c>
      <c r="AU386" s="229" t="s">
        <v>86</v>
      </c>
      <c r="AV386" s="13" t="s">
        <v>86</v>
      </c>
      <c r="AW386" s="13" t="s">
        <v>37</v>
      </c>
      <c r="AX386" s="13" t="s">
        <v>76</v>
      </c>
      <c r="AY386" s="229" t="s">
        <v>225</v>
      </c>
    </row>
    <row r="387" s="13" customFormat="1">
      <c r="A387" s="13"/>
      <c r="B387" s="218"/>
      <c r="C387" s="219"/>
      <c r="D387" s="220" t="s">
        <v>234</v>
      </c>
      <c r="E387" s="221" t="s">
        <v>19</v>
      </c>
      <c r="F387" s="222" t="s">
        <v>550</v>
      </c>
      <c r="G387" s="219"/>
      <c r="H387" s="223">
        <v>2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9" t="s">
        <v>234</v>
      </c>
      <c r="AU387" s="229" t="s">
        <v>86</v>
      </c>
      <c r="AV387" s="13" t="s">
        <v>86</v>
      </c>
      <c r="AW387" s="13" t="s">
        <v>37</v>
      </c>
      <c r="AX387" s="13" t="s">
        <v>76</v>
      </c>
      <c r="AY387" s="229" t="s">
        <v>225</v>
      </c>
    </row>
    <row r="388" s="13" customFormat="1">
      <c r="A388" s="13"/>
      <c r="B388" s="218"/>
      <c r="C388" s="219"/>
      <c r="D388" s="220" t="s">
        <v>234</v>
      </c>
      <c r="E388" s="221" t="s">
        <v>19</v>
      </c>
      <c r="F388" s="222" t="s">
        <v>551</v>
      </c>
      <c r="G388" s="219"/>
      <c r="H388" s="223">
        <v>2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9" t="s">
        <v>234</v>
      </c>
      <c r="AU388" s="229" t="s">
        <v>86</v>
      </c>
      <c r="AV388" s="13" t="s">
        <v>86</v>
      </c>
      <c r="AW388" s="13" t="s">
        <v>37</v>
      </c>
      <c r="AX388" s="13" t="s">
        <v>76</v>
      </c>
      <c r="AY388" s="229" t="s">
        <v>225</v>
      </c>
    </row>
    <row r="389" s="13" customFormat="1">
      <c r="A389" s="13"/>
      <c r="B389" s="218"/>
      <c r="C389" s="219"/>
      <c r="D389" s="220" t="s">
        <v>234</v>
      </c>
      <c r="E389" s="221" t="s">
        <v>19</v>
      </c>
      <c r="F389" s="222" t="s">
        <v>552</v>
      </c>
      <c r="G389" s="219"/>
      <c r="H389" s="223">
        <v>2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9" t="s">
        <v>234</v>
      </c>
      <c r="AU389" s="229" t="s">
        <v>86</v>
      </c>
      <c r="AV389" s="13" t="s">
        <v>86</v>
      </c>
      <c r="AW389" s="13" t="s">
        <v>37</v>
      </c>
      <c r="AX389" s="13" t="s">
        <v>76</v>
      </c>
      <c r="AY389" s="229" t="s">
        <v>225</v>
      </c>
    </row>
    <row r="390" s="13" customFormat="1">
      <c r="A390" s="13"/>
      <c r="B390" s="218"/>
      <c r="C390" s="219"/>
      <c r="D390" s="220" t="s">
        <v>234</v>
      </c>
      <c r="E390" s="221" t="s">
        <v>19</v>
      </c>
      <c r="F390" s="222" t="s">
        <v>553</v>
      </c>
      <c r="G390" s="219"/>
      <c r="H390" s="223">
        <v>2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9" t="s">
        <v>234</v>
      </c>
      <c r="AU390" s="229" t="s">
        <v>86</v>
      </c>
      <c r="AV390" s="13" t="s">
        <v>86</v>
      </c>
      <c r="AW390" s="13" t="s">
        <v>37</v>
      </c>
      <c r="AX390" s="13" t="s">
        <v>76</v>
      </c>
      <c r="AY390" s="229" t="s">
        <v>225</v>
      </c>
    </row>
    <row r="391" s="13" customFormat="1">
      <c r="A391" s="13"/>
      <c r="B391" s="218"/>
      <c r="C391" s="219"/>
      <c r="D391" s="220" t="s">
        <v>234</v>
      </c>
      <c r="E391" s="221" t="s">
        <v>19</v>
      </c>
      <c r="F391" s="222" t="s">
        <v>521</v>
      </c>
      <c r="G391" s="219"/>
      <c r="H391" s="223">
        <v>2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9" t="s">
        <v>234</v>
      </c>
      <c r="AU391" s="229" t="s">
        <v>86</v>
      </c>
      <c r="AV391" s="13" t="s">
        <v>86</v>
      </c>
      <c r="AW391" s="13" t="s">
        <v>37</v>
      </c>
      <c r="AX391" s="13" t="s">
        <v>76</v>
      </c>
      <c r="AY391" s="229" t="s">
        <v>225</v>
      </c>
    </row>
    <row r="392" s="13" customFormat="1">
      <c r="A392" s="13"/>
      <c r="B392" s="218"/>
      <c r="C392" s="219"/>
      <c r="D392" s="220" t="s">
        <v>234</v>
      </c>
      <c r="E392" s="221" t="s">
        <v>19</v>
      </c>
      <c r="F392" s="222" t="s">
        <v>522</v>
      </c>
      <c r="G392" s="219"/>
      <c r="H392" s="223">
        <v>2</v>
      </c>
      <c r="I392" s="224"/>
      <c r="J392" s="219"/>
      <c r="K392" s="219"/>
      <c r="L392" s="225"/>
      <c r="M392" s="226"/>
      <c r="N392" s="227"/>
      <c r="O392" s="227"/>
      <c r="P392" s="227"/>
      <c r="Q392" s="227"/>
      <c r="R392" s="227"/>
      <c r="S392" s="227"/>
      <c r="T392" s="22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9" t="s">
        <v>234</v>
      </c>
      <c r="AU392" s="229" t="s">
        <v>86</v>
      </c>
      <c r="AV392" s="13" t="s">
        <v>86</v>
      </c>
      <c r="AW392" s="13" t="s">
        <v>37</v>
      </c>
      <c r="AX392" s="13" t="s">
        <v>76</v>
      </c>
      <c r="AY392" s="229" t="s">
        <v>225</v>
      </c>
    </row>
    <row r="393" s="13" customFormat="1">
      <c r="A393" s="13"/>
      <c r="B393" s="218"/>
      <c r="C393" s="219"/>
      <c r="D393" s="220" t="s">
        <v>234</v>
      </c>
      <c r="E393" s="221" t="s">
        <v>19</v>
      </c>
      <c r="F393" s="222" t="s">
        <v>554</v>
      </c>
      <c r="G393" s="219"/>
      <c r="H393" s="223">
        <v>2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9" t="s">
        <v>234</v>
      </c>
      <c r="AU393" s="229" t="s">
        <v>86</v>
      </c>
      <c r="AV393" s="13" t="s">
        <v>86</v>
      </c>
      <c r="AW393" s="13" t="s">
        <v>37</v>
      </c>
      <c r="AX393" s="13" t="s">
        <v>76</v>
      </c>
      <c r="AY393" s="229" t="s">
        <v>225</v>
      </c>
    </row>
    <row r="394" s="13" customFormat="1">
      <c r="A394" s="13"/>
      <c r="B394" s="218"/>
      <c r="C394" s="219"/>
      <c r="D394" s="220" t="s">
        <v>234</v>
      </c>
      <c r="E394" s="221" t="s">
        <v>19</v>
      </c>
      <c r="F394" s="222" t="s">
        <v>555</v>
      </c>
      <c r="G394" s="219"/>
      <c r="H394" s="223">
        <v>2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9" t="s">
        <v>234</v>
      </c>
      <c r="AU394" s="229" t="s">
        <v>86</v>
      </c>
      <c r="AV394" s="13" t="s">
        <v>86</v>
      </c>
      <c r="AW394" s="13" t="s">
        <v>37</v>
      </c>
      <c r="AX394" s="13" t="s">
        <v>76</v>
      </c>
      <c r="AY394" s="229" t="s">
        <v>225</v>
      </c>
    </row>
    <row r="395" s="13" customFormat="1">
      <c r="A395" s="13"/>
      <c r="B395" s="218"/>
      <c r="C395" s="219"/>
      <c r="D395" s="220" t="s">
        <v>234</v>
      </c>
      <c r="E395" s="221" t="s">
        <v>19</v>
      </c>
      <c r="F395" s="222" t="s">
        <v>556</v>
      </c>
      <c r="G395" s="219"/>
      <c r="H395" s="223">
        <v>2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9" t="s">
        <v>234</v>
      </c>
      <c r="AU395" s="229" t="s">
        <v>86</v>
      </c>
      <c r="AV395" s="13" t="s">
        <v>86</v>
      </c>
      <c r="AW395" s="13" t="s">
        <v>37</v>
      </c>
      <c r="AX395" s="13" t="s">
        <v>76</v>
      </c>
      <c r="AY395" s="229" t="s">
        <v>225</v>
      </c>
    </row>
    <row r="396" s="14" customFormat="1">
      <c r="A396" s="14"/>
      <c r="B396" s="230"/>
      <c r="C396" s="231"/>
      <c r="D396" s="220" t="s">
        <v>234</v>
      </c>
      <c r="E396" s="232" t="s">
        <v>19</v>
      </c>
      <c r="F396" s="233" t="s">
        <v>245</v>
      </c>
      <c r="G396" s="231"/>
      <c r="H396" s="234">
        <v>46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0" t="s">
        <v>234</v>
      </c>
      <c r="AU396" s="240" t="s">
        <v>86</v>
      </c>
      <c r="AV396" s="14" t="s">
        <v>232</v>
      </c>
      <c r="AW396" s="14" t="s">
        <v>37</v>
      </c>
      <c r="AX396" s="14" t="s">
        <v>84</v>
      </c>
      <c r="AY396" s="240" t="s">
        <v>225</v>
      </c>
    </row>
    <row r="397" s="2" customFormat="1" ht="55.5" customHeight="1">
      <c r="A397" s="39"/>
      <c r="B397" s="40"/>
      <c r="C397" s="205" t="s">
        <v>175</v>
      </c>
      <c r="D397" s="205" t="s">
        <v>227</v>
      </c>
      <c r="E397" s="206" t="s">
        <v>557</v>
      </c>
      <c r="F397" s="207" t="s">
        <v>558</v>
      </c>
      <c r="G397" s="208" t="s">
        <v>559</v>
      </c>
      <c r="H397" s="209">
        <v>45.600000000000001</v>
      </c>
      <c r="I397" s="210"/>
      <c r="J397" s="211">
        <f>ROUND(I397*H397,2)</f>
        <v>0</v>
      </c>
      <c r="K397" s="207" t="s">
        <v>231</v>
      </c>
      <c r="L397" s="45"/>
      <c r="M397" s="212" t="s">
        <v>19</v>
      </c>
      <c r="N397" s="213" t="s">
        <v>47</v>
      </c>
      <c r="O397" s="85"/>
      <c r="P397" s="214">
        <f>O397*H397</f>
        <v>0</v>
      </c>
      <c r="Q397" s="214">
        <v>5.0000000000000002E-05</v>
      </c>
      <c r="R397" s="214">
        <f>Q397*H397</f>
        <v>0.0022800000000000003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232</v>
      </c>
      <c r="AT397" s="216" t="s">
        <v>227</v>
      </c>
      <c r="AU397" s="216" t="s">
        <v>86</v>
      </c>
      <c r="AY397" s="18" t="s">
        <v>225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84</v>
      </c>
      <c r="BK397" s="217">
        <f>ROUND(I397*H397,2)</f>
        <v>0</v>
      </c>
      <c r="BL397" s="18" t="s">
        <v>232</v>
      </c>
      <c r="BM397" s="216" t="s">
        <v>560</v>
      </c>
    </row>
    <row r="398" s="13" customFormat="1">
      <c r="A398" s="13"/>
      <c r="B398" s="218"/>
      <c r="C398" s="219"/>
      <c r="D398" s="220" t="s">
        <v>234</v>
      </c>
      <c r="E398" s="221" t="s">
        <v>19</v>
      </c>
      <c r="F398" s="222" t="s">
        <v>561</v>
      </c>
      <c r="G398" s="219"/>
      <c r="H398" s="223">
        <v>4.5999999999999996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9" t="s">
        <v>234</v>
      </c>
      <c r="AU398" s="229" t="s">
        <v>86</v>
      </c>
      <c r="AV398" s="13" t="s">
        <v>86</v>
      </c>
      <c r="AW398" s="13" t="s">
        <v>37</v>
      </c>
      <c r="AX398" s="13" t="s">
        <v>76</v>
      </c>
      <c r="AY398" s="229" t="s">
        <v>225</v>
      </c>
    </row>
    <row r="399" s="13" customFormat="1">
      <c r="A399" s="13"/>
      <c r="B399" s="218"/>
      <c r="C399" s="219"/>
      <c r="D399" s="220" t="s">
        <v>234</v>
      </c>
      <c r="E399" s="221" t="s">
        <v>19</v>
      </c>
      <c r="F399" s="222" t="s">
        <v>562</v>
      </c>
      <c r="G399" s="219"/>
      <c r="H399" s="223">
        <v>4.5999999999999996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9" t="s">
        <v>234</v>
      </c>
      <c r="AU399" s="229" t="s">
        <v>86</v>
      </c>
      <c r="AV399" s="13" t="s">
        <v>86</v>
      </c>
      <c r="AW399" s="13" t="s">
        <v>37</v>
      </c>
      <c r="AX399" s="13" t="s">
        <v>76</v>
      </c>
      <c r="AY399" s="229" t="s">
        <v>225</v>
      </c>
    </row>
    <row r="400" s="13" customFormat="1">
      <c r="A400" s="13"/>
      <c r="B400" s="218"/>
      <c r="C400" s="219"/>
      <c r="D400" s="220" t="s">
        <v>234</v>
      </c>
      <c r="E400" s="221" t="s">
        <v>19</v>
      </c>
      <c r="F400" s="222" t="s">
        <v>563</v>
      </c>
      <c r="G400" s="219"/>
      <c r="H400" s="223">
        <v>4.5999999999999996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9" t="s">
        <v>234</v>
      </c>
      <c r="AU400" s="229" t="s">
        <v>86</v>
      </c>
      <c r="AV400" s="13" t="s">
        <v>86</v>
      </c>
      <c r="AW400" s="13" t="s">
        <v>37</v>
      </c>
      <c r="AX400" s="13" t="s">
        <v>76</v>
      </c>
      <c r="AY400" s="229" t="s">
        <v>225</v>
      </c>
    </row>
    <row r="401" s="13" customFormat="1">
      <c r="A401" s="13"/>
      <c r="B401" s="218"/>
      <c r="C401" s="219"/>
      <c r="D401" s="220" t="s">
        <v>234</v>
      </c>
      <c r="E401" s="221" t="s">
        <v>19</v>
      </c>
      <c r="F401" s="222" t="s">
        <v>564</v>
      </c>
      <c r="G401" s="219"/>
      <c r="H401" s="223">
        <v>4.5999999999999996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9" t="s">
        <v>234</v>
      </c>
      <c r="AU401" s="229" t="s">
        <v>86</v>
      </c>
      <c r="AV401" s="13" t="s">
        <v>86</v>
      </c>
      <c r="AW401" s="13" t="s">
        <v>37</v>
      </c>
      <c r="AX401" s="13" t="s">
        <v>76</v>
      </c>
      <c r="AY401" s="229" t="s">
        <v>225</v>
      </c>
    </row>
    <row r="402" s="13" customFormat="1">
      <c r="A402" s="13"/>
      <c r="B402" s="218"/>
      <c r="C402" s="219"/>
      <c r="D402" s="220" t="s">
        <v>234</v>
      </c>
      <c r="E402" s="221" t="s">
        <v>19</v>
      </c>
      <c r="F402" s="222" t="s">
        <v>565</v>
      </c>
      <c r="G402" s="219"/>
      <c r="H402" s="223">
        <v>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9" t="s">
        <v>234</v>
      </c>
      <c r="AU402" s="229" t="s">
        <v>86</v>
      </c>
      <c r="AV402" s="13" t="s">
        <v>86</v>
      </c>
      <c r="AW402" s="13" t="s">
        <v>37</v>
      </c>
      <c r="AX402" s="13" t="s">
        <v>76</v>
      </c>
      <c r="AY402" s="229" t="s">
        <v>225</v>
      </c>
    </row>
    <row r="403" s="13" customFormat="1">
      <c r="A403" s="13"/>
      <c r="B403" s="218"/>
      <c r="C403" s="219"/>
      <c r="D403" s="220" t="s">
        <v>234</v>
      </c>
      <c r="E403" s="221" t="s">
        <v>19</v>
      </c>
      <c r="F403" s="222" t="s">
        <v>566</v>
      </c>
      <c r="G403" s="219"/>
      <c r="H403" s="223">
        <v>4.5999999999999996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234</v>
      </c>
      <c r="AU403" s="229" t="s">
        <v>86</v>
      </c>
      <c r="AV403" s="13" t="s">
        <v>86</v>
      </c>
      <c r="AW403" s="13" t="s">
        <v>37</v>
      </c>
      <c r="AX403" s="13" t="s">
        <v>76</v>
      </c>
      <c r="AY403" s="229" t="s">
        <v>225</v>
      </c>
    </row>
    <row r="404" s="13" customFormat="1">
      <c r="A404" s="13"/>
      <c r="B404" s="218"/>
      <c r="C404" s="219"/>
      <c r="D404" s="220" t="s">
        <v>234</v>
      </c>
      <c r="E404" s="221" t="s">
        <v>19</v>
      </c>
      <c r="F404" s="222" t="s">
        <v>567</v>
      </c>
      <c r="G404" s="219"/>
      <c r="H404" s="223">
        <v>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9" t="s">
        <v>234</v>
      </c>
      <c r="AU404" s="229" t="s">
        <v>86</v>
      </c>
      <c r="AV404" s="13" t="s">
        <v>86</v>
      </c>
      <c r="AW404" s="13" t="s">
        <v>37</v>
      </c>
      <c r="AX404" s="13" t="s">
        <v>76</v>
      </c>
      <c r="AY404" s="229" t="s">
        <v>225</v>
      </c>
    </row>
    <row r="405" s="13" customFormat="1">
      <c r="A405" s="13"/>
      <c r="B405" s="218"/>
      <c r="C405" s="219"/>
      <c r="D405" s="220" t="s">
        <v>234</v>
      </c>
      <c r="E405" s="221" t="s">
        <v>19</v>
      </c>
      <c r="F405" s="222" t="s">
        <v>568</v>
      </c>
      <c r="G405" s="219"/>
      <c r="H405" s="223">
        <v>4</v>
      </c>
      <c r="I405" s="224"/>
      <c r="J405" s="219"/>
      <c r="K405" s="219"/>
      <c r="L405" s="225"/>
      <c r="M405" s="226"/>
      <c r="N405" s="227"/>
      <c r="O405" s="227"/>
      <c r="P405" s="227"/>
      <c r="Q405" s="227"/>
      <c r="R405" s="227"/>
      <c r="S405" s="227"/>
      <c r="T405" s="22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9" t="s">
        <v>234</v>
      </c>
      <c r="AU405" s="229" t="s">
        <v>86</v>
      </c>
      <c r="AV405" s="13" t="s">
        <v>86</v>
      </c>
      <c r="AW405" s="13" t="s">
        <v>37</v>
      </c>
      <c r="AX405" s="13" t="s">
        <v>76</v>
      </c>
      <c r="AY405" s="229" t="s">
        <v>225</v>
      </c>
    </row>
    <row r="406" s="13" customFormat="1">
      <c r="A406" s="13"/>
      <c r="B406" s="218"/>
      <c r="C406" s="219"/>
      <c r="D406" s="220" t="s">
        <v>234</v>
      </c>
      <c r="E406" s="221" t="s">
        <v>19</v>
      </c>
      <c r="F406" s="222" t="s">
        <v>569</v>
      </c>
      <c r="G406" s="219"/>
      <c r="H406" s="223">
        <v>4.5999999999999996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9" t="s">
        <v>234</v>
      </c>
      <c r="AU406" s="229" t="s">
        <v>86</v>
      </c>
      <c r="AV406" s="13" t="s">
        <v>86</v>
      </c>
      <c r="AW406" s="13" t="s">
        <v>37</v>
      </c>
      <c r="AX406" s="13" t="s">
        <v>76</v>
      </c>
      <c r="AY406" s="229" t="s">
        <v>225</v>
      </c>
    </row>
    <row r="407" s="13" customFormat="1">
      <c r="A407" s="13"/>
      <c r="B407" s="218"/>
      <c r="C407" s="219"/>
      <c r="D407" s="220" t="s">
        <v>234</v>
      </c>
      <c r="E407" s="221" t="s">
        <v>19</v>
      </c>
      <c r="F407" s="222" t="s">
        <v>570</v>
      </c>
      <c r="G407" s="219"/>
      <c r="H407" s="223">
        <v>6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9" t="s">
        <v>234</v>
      </c>
      <c r="AU407" s="229" t="s">
        <v>86</v>
      </c>
      <c r="AV407" s="13" t="s">
        <v>86</v>
      </c>
      <c r="AW407" s="13" t="s">
        <v>37</v>
      </c>
      <c r="AX407" s="13" t="s">
        <v>76</v>
      </c>
      <c r="AY407" s="229" t="s">
        <v>225</v>
      </c>
    </row>
    <row r="408" s="14" customFormat="1">
      <c r="A408" s="14"/>
      <c r="B408" s="230"/>
      <c r="C408" s="231"/>
      <c r="D408" s="220" t="s">
        <v>234</v>
      </c>
      <c r="E408" s="232" t="s">
        <v>19</v>
      </c>
      <c r="F408" s="233" t="s">
        <v>245</v>
      </c>
      <c r="G408" s="231"/>
      <c r="H408" s="234">
        <v>45.600000000000001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234</v>
      </c>
      <c r="AU408" s="240" t="s">
        <v>86</v>
      </c>
      <c r="AV408" s="14" t="s">
        <v>232</v>
      </c>
      <c r="AW408" s="14" t="s">
        <v>37</v>
      </c>
      <c r="AX408" s="14" t="s">
        <v>84</v>
      </c>
      <c r="AY408" s="240" t="s">
        <v>225</v>
      </c>
    </row>
    <row r="409" s="2" customFormat="1">
      <c r="A409" s="39"/>
      <c r="B409" s="40"/>
      <c r="C409" s="205" t="s">
        <v>178</v>
      </c>
      <c r="D409" s="205" t="s">
        <v>227</v>
      </c>
      <c r="E409" s="206" t="s">
        <v>571</v>
      </c>
      <c r="F409" s="207" t="s">
        <v>572</v>
      </c>
      <c r="G409" s="208" t="s">
        <v>559</v>
      </c>
      <c r="H409" s="209">
        <v>45.600000000000001</v>
      </c>
      <c r="I409" s="210"/>
      <c r="J409" s="211">
        <f>ROUND(I409*H409,2)</f>
        <v>0</v>
      </c>
      <c r="K409" s="207" t="s">
        <v>231</v>
      </c>
      <c r="L409" s="45"/>
      <c r="M409" s="212" t="s">
        <v>19</v>
      </c>
      <c r="N409" s="213" t="s">
        <v>47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232</v>
      </c>
      <c r="AT409" s="216" t="s">
        <v>227</v>
      </c>
      <c r="AU409" s="216" t="s">
        <v>86</v>
      </c>
      <c r="AY409" s="18" t="s">
        <v>225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84</v>
      </c>
      <c r="BK409" s="217">
        <f>ROUND(I409*H409,2)</f>
        <v>0</v>
      </c>
      <c r="BL409" s="18" t="s">
        <v>232</v>
      </c>
      <c r="BM409" s="216" t="s">
        <v>573</v>
      </c>
    </row>
    <row r="410" s="13" customFormat="1">
      <c r="A410" s="13"/>
      <c r="B410" s="218"/>
      <c r="C410" s="219"/>
      <c r="D410" s="220" t="s">
        <v>234</v>
      </c>
      <c r="E410" s="221" t="s">
        <v>19</v>
      </c>
      <c r="F410" s="222" t="s">
        <v>561</v>
      </c>
      <c r="G410" s="219"/>
      <c r="H410" s="223">
        <v>4.5999999999999996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9" t="s">
        <v>234</v>
      </c>
      <c r="AU410" s="229" t="s">
        <v>86</v>
      </c>
      <c r="AV410" s="13" t="s">
        <v>86</v>
      </c>
      <c r="AW410" s="13" t="s">
        <v>37</v>
      </c>
      <c r="AX410" s="13" t="s">
        <v>76</v>
      </c>
      <c r="AY410" s="229" t="s">
        <v>225</v>
      </c>
    </row>
    <row r="411" s="13" customFormat="1">
      <c r="A411" s="13"/>
      <c r="B411" s="218"/>
      <c r="C411" s="219"/>
      <c r="D411" s="220" t="s">
        <v>234</v>
      </c>
      <c r="E411" s="221" t="s">
        <v>19</v>
      </c>
      <c r="F411" s="222" t="s">
        <v>562</v>
      </c>
      <c r="G411" s="219"/>
      <c r="H411" s="223">
        <v>4.5999999999999996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9" t="s">
        <v>234</v>
      </c>
      <c r="AU411" s="229" t="s">
        <v>86</v>
      </c>
      <c r="AV411" s="13" t="s">
        <v>86</v>
      </c>
      <c r="AW411" s="13" t="s">
        <v>37</v>
      </c>
      <c r="AX411" s="13" t="s">
        <v>76</v>
      </c>
      <c r="AY411" s="229" t="s">
        <v>225</v>
      </c>
    </row>
    <row r="412" s="13" customFormat="1">
      <c r="A412" s="13"/>
      <c r="B412" s="218"/>
      <c r="C412" s="219"/>
      <c r="D412" s="220" t="s">
        <v>234</v>
      </c>
      <c r="E412" s="221" t="s">
        <v>19</v>
      </c>
      <c r="F412" s="222" t="s">
        <v>563</v>
      </c>
      <c r="G412" s="219"/>
      <c r="H412" s="223">
        <v>4.5999999999999996</v>
      </c>
      <c r="I412" s="224"/>
      <c r="J412" s="219"/>
      <c r="K412" s="219"/>
      <c r="L412" s="225"/>
      <c r="M412" s="226"/>
      <c r="N412" s="227"/>
      <c r="O412" s="227"/>
      <c r="P412" s="227"/>
      <c r="Q412" s="227"/>
      <c r="R412" s="227"/>
      <c r="S412" s="227"/>
      <c r="T412" s="22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9" t="s">
        <v>234</v>
      </c>
      <c r="AU412" s="229" t="s">
        <v>86</v>
      </c>
      <c r="AV412" s="13" t="s">
        <v>86</v>
      </c>
      <c r="AW412" s="13" t="s">
        <v>37</v>
      </c>
      <c r="AX412" s="13" t="s">
        <v>76</v>
      </c>
      <c r="AY412" s="229" t="s">
        <v>225</v>
      </c>
    </row>
    <row r="413" s="13" customFormat="1">
      <c r="A413" s="13"/>
      <c r="B413" s="218"/>
      <c r="C413" s="219"/>
      <c r="D413" s="220" t="s">
        <v>234</v>
      </c>
      <c r="E413" s="221" t="s">
        <v>19</v>
      </c>
      <c r="F413" s="222" t="s">
        <v>564</v>
      </c>
      <c r="G413" s="219"/>
      <c r="H413" s="223">
        <v>4.5999999999999996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9" t="s">
        <v>234</v>
      </c>
      <c r="AU413" s="229" t="s">
        <v>86</v>
      </c>
      <c r="AV413" s="13" t="s">
        <v>86</v>
      </c>
      <c r="AW413" s="13" t="s">
        <v>37</v>
      </c>
      <c r="AX413" s="13" t="s">
        <v>76</v>
      </c>
      <c r="AY413" s="229" t="s">
        <v>225</v>
      </c>
    </row>
    <row r="414" s="13" customFormat="1">
      <c r="A414" s="13"/>
      <c r="B414" s="218"/>
      <c r="C414" s="219"/>
      <c r="D414" s="220" t="s">
        <v>234</v>
      </c>
      <c r="E414" s="221" t="s">
        <v>19</v>
      </c>
      <c r="F414" s="222" t="s">
        <v>565</v>
      </c>
      <c r="G414" s="219"/>
      <c r="H414" s="223">
        <v>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9" t="s">
        <v>234</v>
      </c>
      <c r="AU414" s="229" t="s">
        <v>86</v>
      </c>
      <c r="AV414" s="13" t="s">
        <v>86</v>
      </c>
      <c r="AW414" s="13" t="s">
        <v>37</v>
      </c>
      <c r="AX414" s="13" t="s">
        <v>76</v>
      </c>
      <c r="AY414" s="229" t="s">
        <v>225</v>
      </c>
    </row>
    <row r="415" s="13" customFormat="1">
      <c r="A415" s="13"/>
      <c r="B415" s="218"/>
      <c r="C415" s="219"/>
      <c r="D415" s="220" t="s">
        <v>234</v>
      </c>
      <c r="E415" s="221" t="s">
        <v>19</v>
      </c>
      <c r="F415" s="222" t="s">
        <v>566</v>
      </c>
      <c r="G415" s="219"/>
      <c r="H415" s="223">
        <v>4.5999999999999996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9" t="s">
        <v>234</v>
      </c>
      <c r="AU415" s="229" t="s">
        <v>86</v>
      </c>
      <c r="AV415" s="13" t="s">
        <v>86</v>
      </c>
      <c r="AW415" s="13" t="s">
        <v>37</v>
      </c>
      <c r="AX415" s="13" t="s">
        <v>76</v>
      </c>
      <c r="AY415" s="229" t="s">
        <v>225</v>
      </c>
    </row>
    <row r="416" s="13" customFormat="1">
      <c r="A416" s="13"/>
      <c r="B416" s="218"/>
      <c r="C416" s="219"/>
      <c r="D416" s="220" t="s">
        <v>234</v>
      </c>
      <c r="E416" s="221" t="s">
        <v>19</v>
      </c>
      <c r="F416" s="222" t="s">
        <v>567</v>
      </c>
      <c r="G416" s="219"/>
      <c r="H416" s="223">
        <v>4</v>
      </c>
      <c r="I416" s="224"/>
      <c r="J416" s="219"/>
      <c r="K416" s="219"/>
      <c r="L416" s="225"/>
      <c r="M416" s="226"/>
      <c r="N416" s="227"/>
      <c r="O416" s="227"/>
      <c r="P416" s="227"/>
      <c r="Q416" s="227"/>
      <c r="R416" s="227"/>
      <c r="S416" s="227"/>
      <c r="T416" s="22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9" t="s">
        <v>234</v>
      </c>
      <c r="AU416" s="229" t="s">
        <v>86</v>
      </c>
      <c r="AV416" s="13" t="s">
        <v>86</v>
      </c>
      <c r="AW416" s="13" t="s">
        <v>37</v>
      </c>
      <c r="AX416" s="13" t="s">
        <v>76</v>
      </c>
      <c r="AY416" s="229" t="s">
        <v>225</v>
      </c>
    </row>
    <row r="417" s="13" customFormat="1">
      <c r="A417" s="13"/>
      <c r="B417" s="218"/>
      <c r="C417" s="219"/>
      <c r="D417" s="220" t="s">
        <v>234</v>
      </c>
      <c r="E417" s="221" t="s">
        <v>19</v>
      </c>
      <c r="F417" s="222" t="s">
        <v>568</v>
      </c>
      <c r="G417" s="219"/>
      <c r="H417" s="223">
        <v>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9" t="s">
        <v>234</v>
      </c>
      <c r="AU417" s="229" t="s">
        <v>86</v>
      </c>
      <c r="AV417" s="13" t="s">
        <v>86</v>
      </c>
      <c r="AW417" s="13" t="s">
        <v>37</v>
      </c>
      <c r="AX417" s="13" t="s">
        <v>76</v>
      </c>
      <c r="AY417" s="229" t="s">
        <v>225</v>
      </c>
    </row>
    <row r="418" s="13" customFormat="1">
      <c r="A418" s="13"/>
      <c r="B418" s="218"/>
      <c r="C418" s="219"/>
      <c r="D418" s="220" t="s">
        <v>234</v>
      </c>
      <c r="E418" s="221" t="s">
        <v>19</v>
      </c>
      <c r="F418" s="222" t="s">
        <v>569</v>
      </c>
      <c r="G418" s="219"/>
      <c r="H418" s="223">
        <v>4.5999999999999996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9" t="s">
        <v>234</v>
      </c>
      <c r="AU418" s="229" t="s">
        <v>86</v>
      </c>
      <c r="AV418" s="13" t="s">
        <v>86</v>
      </c>
      <c r="AW418" s="13" t="s">
        <v>37</v>
      </c>
      <c r="AX418" s="13" t="s">
        <v>76</v>
      </c>
      <c r="AY418" s="229" t="s">
        <v>225</v>
      </c>
    </row>
    <row r="419" s="13" customFormat="1">
      <c r="A419" s="13"/>
      <c r="B419" s="218"/>
      <c r="C419" s="219"/>
      <c r="D419" s="220" t="s">
        <v>234</v>
      </c>
      <c r="E419" s="221" t="s">
        <v>19</v>
      </c>
      <c r="F419" s="222" t="s">
        <v>570</v>
      </c>
      <c r="G419" s="219"/>
      <c r="H419" s="223">
        <v>6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9" t="s">
        <v>234</v>
      </c>
      <c r="AU419" s="229" t="s">
        <v>86</v>
      </c>
      <c r="AV419" s="13" t="s">
        <v>86</v>
      </c>
      <c r="AW419" s="13" t="s">
        <v>37</v>
      </c>
      <c r="AX419" s="13" t="s">
        <v>76</v>
      </c>
      <c r="AY419" s="229" t="s">
        <v>225</v>
      </c>
    </row>
    <row r="420" s="14" customFormat="1">
      <c r="A420" s="14"/>
      <c r="B420" s="230"/>
      <c r="C420" s="231"/>
      <c r="D420" s="220" t="s">
        <v>234</v>
      </c>
      <c r="E420" s="232" t="s">
        <v>19</v>
      </c>
      <c r="F420" s="233" t="s">
        <v>245</v>
      </c>
      <c r="G420" s="231"/>
      <c r="H420" s="234">
        <v>45.600000000000001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0" t="s">
        <v>234</v>
      </c>
      <c r="AU420" s="240" t="s">
        <v>86</v>
      </c>
      <c r="AV420" s="14" t="s">
        <v>232</v>
      </c>
      <c r="AW420" s="14" t="s">
        <v>37</v>
      </c>
      <c r="AX420" s="14" t="s">
        <v>84</v>
      </c>
      <c r="AY420" s="240" t="s">
        <v>225</v>
      </c>
    </row>
    <row r="421" s="2" customFormat="1">
      <c r="A421" s="39"/>
      <c r="B421" s="40"/>
      <c r="C421" s="205" t="s">
        <v>181</v>
      </c>
      <c r="D421" s="205" t="s">
        <v>227</v>
      </c>
      <c r="E421" s="206" t="s">
        <v>574</v>
      </c>
      <c r="F421" s="207" t="s">
        <v>575</v>
      </c>
      <c r="G421" s="208" t="s">
        <v>576</v>
      </c>
      <c r="H421" s="209">
        <v>25</v>
      </c>
      <c r="I421" s="210"/>
      <c r="J421" s="211">
        <f>ROUND(I421*H421,2)</f>
        <v>0</v>
      </c>
      <c r="K421" s="207" t="s">
        <v>231</v>
      </c>
      <c r="L421" s="45"/>
      <c r="M421" s="212" t="s">
        <v>19</v>
      </c>
      <c r="N421" s="213" t="s">
        <v>47</v>
      </c>
      <c r="O421" s="85"/>
      <c r="P421" s="214">
        <f>O421*H421</f>
        <v>0</v>
      </c>
      <c r="Q421" s="214">
        <v>0</v>
      </c>
      <c r="R421" s="214">
        <f>Q421*H421</f>
        <v>0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232</v>
      </c>
      <c r="AT421" s="216" t="s">
        <v>227</v>
      </c>
      <c r="AU421" s="216" t="s">
        <v>86</v>
      </c>
      <c r="AY421" s="18" t="s">
        <v>225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84</v>
      </c>
      <c r="BK421" s="217">
        <f>ROUND(I421*H421,2)</f>
        <v>0</v>
      </c>
      <c r="BL421" s="18" t="s">
        <v>232</v>
      </c>
      <c r="BM421" s="216" t="s">
        <v>577</v>
      </c>
    </row>
    <row r="422" s="15" customFormat="1">
      <c r="A422" s="15"/>
      <c r="B422" s="255"/>
      <c r="C422" s="256"/>
      <c r="D422" s="220" t="s">
        <v>234</v>
      </c>
      <c r="E422" s="257" t="s">
        <v>19</v>
      </c>
      <c r="F422" s="258" t="s">
        <v>578</v>
      </c>
      <c r="G422" s="256"/>
      <c r="H422" s="257" t="s">
        <v>19</v>
      </c>
      <c r="I422" s="259"/>
      <c r="J422" s="256"/>
      <c r="K422" s="256"/>
      <c r="L422" s="260"/>
      <c r="M422" s="261"/>
      <c r="N422" s="262"/>
      <c r="O422" s="262"/>
      <c r="P422" s="262"/>
      <c r="Q422" s="262"/>
      <c r="R422" s="262"/>
      <c r="S422" s="262"/>
      <c r="T422" s="263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4" t="s">
        <v>234</v>
      </c>
      <c r="AU422" s="264" t="s">
        <v>86</v>
      </c>
      <c r="AV422" s="15" t="s">
        <v>84</v>
      </c>
      <c r="AW422" s="15" t="s">
        <v>37</v>
      </c>
      <c r="AX422" s="15" t="s">
        <v>76</v>
      </c>
      <c r="AY422" s="264" t="s">
        <v>225</v>
      </c>
    </row>
    <row r="423" s="13" customFormat="1">
      <c r="A423" s="13"/>
      <c r="B423" s="218"/>
      <c r="C423" s="219"/>
      <c r="D423" s="220" t="s">
        <v>234</v>
      </c>
      <c r="E423" s="221" t="s">
        <v>19</v>
      </c>
      <c r="F423" s="222" t="s">
        <v>154</v>
      </c>
      <c r="G423" s="219"/>
      <c r="H423" s="223">
        <v>25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9" t="s">
        <v>234</v>
      </c>
      <c r="AU423" s="229" t="s">
        <v>86</v>
      </c>
      <c r="AV423" s="13" t="s">
        <v>86</v>
      </c>
      <c r="AW423" s="13" t="s">
        <v>37</v>
      </c>
      <c r="AX423" s="13" t="s">
        <v>84</v>
      </c>
      <c r="AY423" s="229" t="s">
        <v>225</v>
      </c>
    </row>
    <row r="424" s="2" customFormat="1" ht="16.5" customHeight="1">
      <c r="A424" s="39"/>
      <c r="B424" s="40"/>
      <c r="C424" s="205" t="s">
        <v>184</v>
      </c>
      <c r="D424" s="205" t="s">
        <v>227</v>
      </c>
      <c r="E424" s="206" t="s">
        <v>579</v>
      </c>
      <c r="F424" s="207" t="s">
        <v>580</v>
      </c>
      <c r="G424" s="208" t="s">
        <v>248</v>
      </c>
      <c r="H424" s="209">
        <v>31.5</v>
      </c>
      <c r="I424" s="210"/>
      <c r="J424" s="211">
        <f>ROUND(I424*H424,2)</f>
        <v>0</v>
      </c>
      <c r="K424" s="207" t="s">
        <v>231</v>
      </c>
      <c r="L424" s="45"/>
      <c r="M424" s="212" t="s">
        <v>19</v>
      </c>
      <c r="N424" s="213" t="s">
        <v>47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2</v>
      </c>
      <c r="T424" s="215">
        <f>S424*H424</f>
        <v>63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232</v>
      </c>
      <c r="AT424" s="216" t="s">
        <v>227</v>
      </c>
      <c r="AU424" s="216" t="s">
        <v>86</v>
      </c>
      <c r="AY424" s="18" t="s">
        <v>225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84</v>
      </c>
      <c r="BK424" s="217">
        <f>ROUND(I424*H424,2)</f>
        <v>0</v>
      </c>
      <c r="BL424" s="18" t="s">
        <v>232</v>
      </c>
      <c r="BM424" s="216" t="s">
        <v>581</v>
      </c>
    </row>
    <row r="425" s="13" customFormat="1">
      <c r="A425" s="13"/>
      <c r="B425" s="218"/>
      <c r="C425" s="219"/>
      <c r="D425" s="220" t="s">
        <v>234</v>
      </c>
      <c r="E425" s="221" t="s">
        <v>19</v>
      </c>
      <c r="F425" s="222" t="s">
        <v>304</v>
      </c>
      <c r="G425" s="219"/>
      <c r="H425" s="223">
        <v>0.90000000000000002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9" t="s">
        <v>234</v>
      </c>
      <c r="AU425" s="229" t="s">
        <v>86</v>
      </c>
      <c r="AV425" s="13" t="s">
        <v>86</v>
      </c>
      <c r="AW425" s="13" t="s">
        <v>37</v>
      </c>
      <c r="AX425" s="13" t="s">
        <v>76</v>
      </c>
      <c r="AY425" s="229" t="s">
        <v>225</v>
      </c>
    </row>
    <row r="426" s="13" customFormat="1">
      <c r="A426" s="13"/>
      <c r="B426" s="218"/>
      <c r="C426" s="219"/>
      <c r="D426" s="220" t="s">
        <v>234</v>
      </c>
      <c r="E426" s="221" t="s">
        <v>19</v>
      </c>
      <c r="F426" s="222" t="s">
        <v>305</v>
      </c>
      <c r="G426" s="219"/>
      <c r="H426" s="223">
        <v>0.90000000000000002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9" t="s">
        <v>234</v>
      </c>
      <c r="AU426" s="229" t="s">
        <v>86</v>
      </c>
      <c r="AV426" s="13" t="s">
        <v>86</v>
      </c>
      <c r="AW426" s="13" t="s">
        <v>37</v>
      </c>
      <c r="AX426" s="13" t="s">
        <v>76</v>
      </c>
      <c r="AY426" s="229" t="s">
        <v>225</v>
      </c>
    </row>
    <row r="427" s="13" customFormat="1">
      <c r="A427" s="13"/>
      <c r="B427" s="218"/>
      <c r="C427" s="219"/>
      <c r="D427" s="220" t="s">
        <v>234</v>
      </c>
      <c r="E427" s="221" t="s">
        <v>19</v>
      </c>
      <c r="F427" s="222" t="s">
        <v>306</v>
      </c>
      <c r="G427" s="219"/>
      <c r="H427" s="223">
        <v>0.90000000000000002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9" t="s">
        <v>234</v>
      </c>
      <c r="AU427" s="229" t="s">
        <v>86</v>
      </c>
      <c r="AV427" s="13" t="s">
        <v>86</v>
      </c>
      <c r="AW427" s="13" t="s">
        <v>37</v>
      </c>
      <c r="AX427" s="13" t="s">
        <v>76</v>
      </c>
      <c r="AY427" s="229" t="s">
        <v>225</v>
      </c>
    </row>
    <row r="428" s="13" customFormat="1">
      <c r="A428" s="13"/>
      <c r="B428" s="218"/>
      <c r="C428" s="219"/>
      <c r="D428" s="220" t="s">
        <v>234</v>
      </c>
      <c r="E428" s="221" t="s">
        <v>19</v>
      </c>
      <c r="F428" s="222" t="s">
        <v>582</v>
      </c>
      <c r="G428" s="219"/>
      <c r="H428" s="223">
        <v>0.90000000000000002</v>
      </c>
      <c r="I428" s="224"/>
      <c r="J428" s="219"/>
      <c r="K428" s="219"/>
      <c r="L428" s="225"/>
      <c r="M428" s="226"/>
      <c r="N428" s="227"/>
      <c r="O428" s="227"/>
      <c r="P428" s="227"/>
      <c r="Q428" s="227"/>
      <c r="R428" s="227"/>
      <c r="S428" s="227"/>
      <c r="T428" s="22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9" t="s">
        <v>234</v>
      </c>
      <c r="AU428" s="229" t="s">
        <v>86</v>
      </c>
      <c r="AV428" s="13" t="s">
        <v>86</v>
      </c>
      <c r="AW428" s="13" t="s">
        <v>37</v>
      </c>
      <c r="AX428" s="13" t="s">
        <v>76</v>
      </c>
      <c r="AY428" s="229" t="s">
        <v>225</v>
      </c>
    </row>
    <row r="429" s="13" customFormat="1">
      <c r="A429" s="13"/>
      <c r="B429" s="218"/>
      <c r="C429" s="219"/>
      <c r="D429" s="220" t="s">
        <v>234</v>
      </c>
      <c r="E429" s="221" t="s">
        <v>19</v>
      </c>
      <c r="F429" s="222" t="s">
        <v>322</v>
      </c>
      <c r="G429" s="219"/>
      <c r="H429" s="223">
        <v>0.90000000000000002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9" t="s">
        <v>234</v>
      </c>
      <c r="AU429" s="229" t="s">
        <v>86</v>
      </c>
      <c r="AV429" s="13" t="s">
        <v>86</v>
      </c>
      <c r="AW429" s="13" t="s">
        <v>37</v>
      </c>
      <c r="AX429" s="13" t="s">
        <v>76</v>
      </c>
      <c r="AY429" s="229" t="s">
        <v>225</v>
      </c>
    </row>
    <row r="430" s="13" customFormat="1">
      <c r="A430" s="13"/>
      <c r="B430" s="218"/>
      <c r="C430" s="219"/>
      <c r="D430" s="220" t="s">
        <v>234</v>
      </c>
      <c r="E430" s="221" t="s">
        <v>19</v>
      </c>
      <c r="F430" s="222" t="s">
        <v>323</v>
      </c>
      <c r="G430" s="219"/>
      <c r="H430" s="223">
        <v>0.90000000000000002</v>
      </c>
      <c r="I430" s="224"/>
      <c r="J430" s="219"/>
      <c r="K430" s="219"/>
      <c r="L430" s="225"/>
      <c r="M430" s="226"/>
      <c r="N430" s="227"/>
      <c r="O430" s="227"/>
      <c r="P430" s="227"/>
      <c r="Q430" s="227"/>
      <c r="R430" s="227"/>
      <c r="S430" s="227"/>
      <c r="T430" s="22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29" t="s">
        <v>234</v>
      </c>
      <c r="AU430" s="229" t="s">
        <v>86</v>
      </c>
      <c r="AV430" s="13" t="s">
        <v>86</v>
      </c>
      <c r="AW430" s="13" t="s">
        <v>37</v>
      </c>
      <c r="AX430" s="13" t="s">
        <v>76</v>
      </c>
      <c r="AY430" s="229" t="s">
        <v>225</v>
      </c>
    </row>
    <row r="431" s="13" customFormat="1">
      <c r="A431" s="13"/>
      <c r="B431" s="218"/>
      <c r="C431" s="219"/>
      <c r="D431" s="220" t="s">
        <v>234</v>
      </c>
      <c r="E431" s="221" t="s">
        <v>19</v>
      </c>
      <c r="F431" s="222" t="s">
        <v>310</v>
      </c>
      <c r="G431" s="219"/>
      <c r="H431" s="223">
        <v>0.90000000000000002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9" t="s">
        <v>234</v>
      </c>
      <c r="AU431" s="229" t="s">
        <v>86</v>
      </c>
      <c r="AV431" s="13" t="s">
        <v>86</v>
      </c>
      <c r="AW431" s="13" t="s">
        <v>37</v>
      </c>
      <c r="AX431" s="13" t="s">
        <v>76</v>
      </c>
      <c r="AY431" s="229" t="s">
        <v>225</v>
      </c>
    </row>
    <row r="432" s="13" customFormat="1">
      <c r="A432" s="13"/>
      <c r="B432" s="218"/>
      <c r="C432" s="219"/>
      <c r="D432" s="220" t="s">
        <v>234</v>
      </c>
      <c r="E432" s="221" t="s">
        <v>19</v>
      </c>
      <c r="F432" s="222" t="s">
        <v>319</v>
      </c>
      <c r="G432" s="219"/>
      <c r="H432" s="223">
        <v>0.90000000000000002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9" t="s">
        <v>234</v>
      </c>
      <c r="AU432" s="229" t="s">
        <v>86</v>
      </c>
      <c r="AV432" s="13" t="s">
        <v>86</v>
      </c>
      <c r="AW432" s="13" t="s">
        <v>37</v>
      </c>
      <c r="AX432" s="13" t="s">
        <v>76</v>
      </c>
      <c r="AY432" s="229" t="s">
        <v>225</v>
      </c>
    </row>
    <row r="433" s="13" customFormat="1">
      <c r="A433" s="13"/>
      <c r="B433" s="218"/>
      <c r="C433" s="219"/>
      <c r="D433" s="220" t="s">
        <v>234</v>
      </c>
      <c r="E433" s="221" t="s">
        <v>19</v>
      </c>
      <c r="F433" s="222" t="s">
        <v>320</v>
      </c>
      <c r="G433" s="219"/>
      <c r="H433" s="223">
        <v>4.5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9" t="s">
        <v>234</v>
      </c>
      <c r="AU433" s="229" t="s">
        <v>86</v>
      </c>
      <c r="AV433" s="13" t="s">
        <v>86</v>
      </c>
      <c r="AW433" s="13" t="s">
        <v>37</v>
      </c>
      <c r="AX433" s="13" t="s">
        <v>76</v>
      </c>
      <c r="AY433" s="229" t="s">
        <v>225</v>
      </c>
    </row>
    <row r="434" s="13" customFormat="1">
      <c r="A434" s="13"/>
      <c r="B434" s="218"/>
      <c r="C434" s="219"/>
      <c r="D434" s="220" t="s">
        <v>234</v>
      </c>
      <c r="E434" s="221" t="s">
        <v>19</v>
      </c>
      <c r="F434" s="222" t="s">
        <v>321</v>
      </c>
      <c r="G434" s="219"/>
      <c r="H434" s="223">
        <v>4.5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9" t="s">
        <v>234</v>
      </c>
      <c r="AU434" s="229" t="s">
        <v>86</v>
      </c>
      <c r="AV434" s="13" t="s">
        <v>86</v>
      </c>
      <c r="AW434" s="13" t="s">
        <v>37</v>
      </c>
      <c r="AX434" s="13" t="s">
        <v>76</v>
      </c>
      <c r="AY434" s="229" t="s">
        <v>225</v>
      </c>
    </row>
    <row r="435" s="13" customFormat="1">
      <c r="A435" s="13"/>
      <c r="B435" s="218"/>
      <c r="C435" s="219"/>
      <c r="D435" s="220" t="s">
        <v>234</v>
      </c>
      <c r="E435" s="221" t="s">
        <v>19</v>
      </c>
      <c r="F435" s="222" t="s">
        <v>322</v>
      </c>
      <c r="G435" s="219"/>
      <c r="H435" s="223">
        <v>0.90000000000000002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29" t="s">
        <v>234</v>
      </c>
      <c r="AU435" s="229" t="s">
        <v>86</v>
      </c>
      <c r="AV435" s="13" t="s">
        <v>86</v>
      </c>
      <c r="AW435" s="13" t="s">
        <v>37</v>
      </c>
      <c r="AX435" s="13" t="s">
        <v>76</v>
      </c>
      <c r="AY435" s="229" t="s">
        <v>225</v>
      </c>
    </row>
    <row r="436" s="13" customFormat="1">
      <c r="A436" s="13"/>
      <c r="B436" s="218"/>
      <c r="C436" s="219"/>
      <c r="D436" s="220" t="s">
        <v>234</v>
      </c>
      <c r="E436" s="221" t="s">
        <v>19</v>
      </c>
      <c r="F436" s="222" t="s">
        <v>323</v>
      </c>
      <c r="G436" s="219"/>
      <c r="H436" s="223">
        <v>0.90000000000000002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9" t="s">
        <v>234</v>
      </c>
      <c r="AU436" s="229" t="s">
        <v>86</v>
      </c>
      <c r="AV436" s="13" t="s">
        <v>86</v>
      </c>
      <c r="AW436" s="13" t="s">
        <v>37</v>
      </c>
      <c r="AX436" s="13" t="s">
        <v>76</v>
      </c>
      <c r="AY436" s="229" t="s">
        <v>225</v>
      </c>
    </row>
    <row r="437" s="13" customFormat="1">
      <c r="A437" s="13"/>
      <c r="B437" s="218"/>
      <c r="C437" s="219"/>
      <c r="D437" s="220" t="s">
        <v>234</v>
      </c>
      <c r="E437" s="221" t="s">
        <v>19</v>
      </c>
      <c r="F437" s="222" t="s">
        <v>324</v>
      </c>
      <c r="G437" s="219"/>
      <c r="H437" s="223">
        <v>4.5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29" t="s">
        <v>234</v>
      </c>
      <c r="AU437" s="229" t="s">
        <v>86</v>
      </c>
      <c r="AV437" s="13" t="s">
        <v>86</v>
      </c>
      <c r="AW437" s="13" t="s">
        <v>37</v>
      </c>
      <c r="AX437" s="13" t="s">
        <v>76</v>
      </c>
      <c r="AY437" s="229" t="s">
        <v>225</v>
      </c>
    </row>
    <row r="438" s="13" customFormat="1">
      <c r="A438" s="13"/>
      <c r="B438" s="218"/>
      <c r="C438" s="219"/>
      <c r="D438" s="220" t="s">
        <v>234</v>
      </c>
      <c r="E438" s="221" t="s">
        <v>19</v>
      </c>
      <c r="F438" s="222" t="s">
        <v>325</v>
      </c>
      <c r="G438" s="219"/>
      <c r="H438" s="223">
        <v>4.5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9" t="s">
        <v>234</v>
      </c>
      <c r="AU438" s="229" t="s">
        <v>86</v>
      </c>
      <c r="AV438" s="13" t="s">
        <v>86</v>
      </c>
      <c r="AW438" s="13" t="s">
        <v>37</v>
      </c>
      <c r="AX438" s="13" t="s">
        <v>76</v>
      </c>
      <c r="AY438" s="229" t="s">
        <v>225</v>
      </c>
    </row>
    <row r="439" s="13" customFormat="1">
      <c r="A439" s="13"/>
      <c r="B439" s="218"/>
      <c r="C439" s="219"/>
      <c r="D439" s="220" t="s">
        <v>234</v>
      </c>
      <c r="E439" s="221" t="s">
        <v>19</v>
      </c>
      <c r="F439" s="222" t="s">
        <v>326</v>
      </c>
      <c r="G439" s="219"/>
      <c r="H439" s="223">
        <v>4.5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29" t="s">
        <v>234</v>
      </c>
      <c r="AU439" s="229" t="s">
        <v>86</v>
      </c>
      <c r="AV439" s="13" t="s">
        <v>86</v>
      </c>
      <c r="AW439" s="13" t="s">
        <v>37</v>
      </c>
      <c r="AX439" s="13" t="s">
        <v>76</v>
      </c>
      <c r="AY439" s="229" t="s">
        <v>225</v>
      </c>
    </row>
    <row r="440" s="14" customFormat="1">
      <c r="A440" s="14"/>
      <c r="B440" s="230"/>
      <c r="C440" s="231"/>
      <c r="D440" s="220" t="s">
        <v>234</v>
      </c>
      <c r="E440" s="232" t="s">
        <v>19</v>
      </c>
      <c r="F440" s="233" t="s">
        <v>245</v>
      </c>
      <c r="G440" s="231"/>
      <c r="H440" s="234">
        <v>31.5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0" t="s">
        <v>234</v>
      </c>
      <c r="AU440" s="240" t="s">
        <v>86</v>
      </c>
      <c r="AV440" s="14" t="s">
        <v>232</v>
      </c>
      <c r="AW440" s="14" t="s">
        <v>37</v>
      </c>
      <c r="AX440" s="14" t="s">
        <v>84</v>
      </c>
      <c r="AY440" s="240" t="s">
        <v>225</v>
      </c>
    </row>
    <row r="441" s="2" customFormat="1" ht="55.5" customHeight="1">
      <c r="A441" s="39"/>
      <c r="B441" s="40"/>
      <c r="C441" s="205" t="s">
        <v>187</v>
      </c>
      <c r="D441" s="205" t="s">
        <v>227</v>
      </c>
      <c r="E441" s="206" t="s">
        <v>583</v>
      </c>
      <c r="F441" s="207" t="s">
        <v>584</v>
      </c>
      <c r="G441" s="208" t="s">
        <v>380</v>
      </c>
      <c r="H441" s="209">
        <v>54</v>
      </c>
      <c r="I441" s="210"/>
      <c r="J441" s="211">
        <f>ROUND(I441*H441,2)</f>
        <v>0</v>
      </c>
      <c r="K441" s="207" t="s">
        <v>231</v>
      </c>
      <c r="L441" s="45"/>
      <c r="M441" s="212" t="s">
        <v>19</v>
      </c>
      <c r="N441" s="213" t="s">
        <v>47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0.082000000000000003</v>
      </c>
      <c r="T441" s="215">
        <f>S441*H441</f>
        <v>4.4279999999999999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232</v>
      </c>
      <c r="AT441" s="216" t="s">
        <v>227</v>
      </c>
      <c r="AU441" s="216" t="s">
        <v>86</v>
      </c>
      <c r="AY441" s="18" t="s">
        <v>225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84</v>
      </c>
      <c r="BK441" s="217">
        <f>ROUND(I441*H441,2)</f>
        <v>0</v>
      </c>
      <c r="BL441" s="18" t="s">
        <v>232</v>
      </c>
      <c r="BM441" s="216" t="s">
        <v>585</v>
      </c>
    </row>
    <row r="442" s="13" customFormat="1">
      <c r="A442" s="13"/>
      <c r="B442" s="218"/>
      <c r="C442" s="219"/>
      <c r="D442" s="220" t="s">
        <v>234</v>
      </c>
      <c r="E442" s="221" t="s">
        <v>19</v>
      </c>
      <c r="F442" s="222" t="s">
        <v>536</v>
      </c>
      <c r="G442" s="219"/>
      <c r="H442" s="223">
        <v>2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9" t="s">
        <v>234</v>
      </c>
      <c r="AU442" s="229" t="s">
        <v>86</v>
      </c>
      <c r="AV442" s="13" t="s">
        <v>86</v>
      </c>
      <c r="AW442" s="13" t="s">
        <v>37</v>
      </c>
      <c r="AX442" s="13" t="s">
        <v>76</v>
      </c>
      <c r="AY442" s="229" t="s">
        <v>225</v>
      </c>
    </row>
    <row r="443" s="13" customFormat="1">
      <c r="A443" s="13"/>
      <c r="B443" s="218"/>
      <c r="C443" s="219"/>
      <c r="D443" s="220" t="s">
        <v>234</v>
      </c>
      <c r="E443" s="221" t="s">
        <v>19</v>
      </c>
      <c r="F443" s="222" t="s">
        <v>385</v>
      </c>
      <c r="G443" s="219"/>
      <c r="H443" s="223">
        <v>2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9" t="s">
        <v>234</v>
      </c>
      <c r="AU443" s="229" t="s">
        <v>86</v>
      </c>
      <c r="AV443" s="13" t="s">
        <v>86</v>
      </c>
      <c r="AW443" s="13" t="s">
        <v>37</v>
      </c>
      <c r="AX443" s="13" t="s">
        <v>76</v>
      </c>
      <c r="AY443" s="229" t="s">
        <v>225</v>
      </c>
    </row>
    <row r="444" s="13" customFormat="1">
      <c r="A444" s="13"/>
      <c r="B444" s="218"/>
      <c r="C444" s="219"/>
      <c r="D444" s="220" t="s">
        <v>234</v>
      </c>
      <c r="E444" s="221" t="s">
        <v>19</v>
      </c>
      <c r="F444" s="222" t="s">
        <v>537</v>
      </c>
      <c r="G444" s="219"/>
      <c r="H444" s="223">
        <v>2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9" t="s">
        <v>234</v>
      </c>
      <c r="AU444" s="229" t="s">
        <v>86</v>
      </c>
      <c r="AV444" s="13" t="s">
        <v>86</v>
      </c>
      <c r="AW444" s="13" t="s">
        <v>37</v>
      </c>
      <c r="AX444" s="13" t="s">
        <v>76</v>
      </c>
      <c r="AY444" s="229" t="s">
        <v>225</v>
      </c>
    </row>
    <row r="445" s="13" customFormat="1">
      <c r="A445" s="13"/>
      <c r="B445" s="218"/>
      <c r="C445" s="219"/>
      <c r="D445" s="220" t="s">
        <v>234</v>
      </c>
      <c r="E445" s="221" t="s">
        <v>19</v>
      </c>
      <c r="F445" s="222" t="s">
        <v>538</v>
      </c>
      <c r="G445" s="219"/>
      <c r="H445" s="223">
        <v>2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9" t="s">
        <v>234</v>
      </c>
      <c r="AU445" s="229" t="s">
        <v>86</v>
      </c>
      <c r="AV445" s="13" t="s">
        <v>86</v>
      </c>
      <c r="AW445" s="13" t="s">
        <v>37</v>
      </c>
      <c r="AX445" s="13" t="s">
        <v>76</v>
      </c>
      <c r="AY445" s="229" t="s">
        <v>225</v>
      </c>
    </row>
    <row r="446" s="13" customFormat="1">
      <c r="A446" s="13"/>
      <c r="B446" s="218"/>
      <c r="C446" s="219"/>
      <c r="D446" s="220" t="s">
        <v>234</v>
      </c>
      <c r="E446" s="221" t="s">
        <v>19</v>
      </c>
      <c r="F446" s="222" t="s">
        <v>391</v>
      </c>
      <c r="G446" s="219"/>
      <c r="H446" s="223">
        <v>2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9" t="s">
        <v>234</v>
      </c>
      <c r="AU446" s="229" t="s">
        <v>86</v>
      </c>
      <c r="AV446" s="13" t="s">
        <v>86</v>
      </c>
      <c r="AW446" s="13" t="s">
        <v>37</v>
      </c>
      <c r="AX446" s="13" t="s">
        <v>76</v>
      </c>
      <c r="AY446" s="229" t="s">
        <v>225</v>
      </c>
    </row>
    <row r="447" s="13" customFormat="1">
      <c r="A447" s="13"/>
      <c r="B447" s="218"/>
      <c r="C447" s="219"/>
      <c r="D447" s="220" t="s">
        <v>234</v>
      </c>
      <c r="E447" s="221" t="s">
        <v>19</v>
      </c>
      <c r="F447" s="222" t="s">
        <v>395</v>
      </c>
      <c r="G447" s="219"/>
      <c r="H447" s="223">
        <v>2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29" t="s">
        <v>234</v>
      </c>
      <c r="AU447" s="229" t="s">
        <v>86</v>
      </c>
      <c r="AV447" s="13" t="s">
        <v>86</v>
      </c>
      <c r="AW447" s="13" t="s">
        <v>37</v>
      </c>
      <c r="AX447" s="13" t="s">
        <v>76</v>
      </c>
      <c r="AY447" s="229" t="s">
        <v>225</v>
      </c>
    </row>
    <row r="448" s="13" customFormat="1">
      <c r="A448" s="13"/>
      <c r="B448" s="218"/>
      <c r="C448" s="219"/>
      <c r="D448" s="220" t="s">
        <v>234</v>
      </c>
      <c r="E448" s="221" t="s">
        <v>19</v>
      </c>
      <c r="F448" s="222" t="s">
        <v>399</v>
      </c>
      <c r="G448" s="219"/>
      <c r="H448" s="223">
        <v>2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29" t="s">
        <v>234</v>
      </c>
      <c r="AU448" s="229" t="s">
        <v>86</v>
      </c>
      <c r="AV448" s="13" t="s">
        <v>86</v>
      </c>
      <c r="AW448" s="13" t="s">
        <v>37</v>
      </c>
      <c r="AX448" s="13" t="s">
        <v>76</v>
      </c>
      <c r="AY448" s="229" t="s">
        <v>225</v>
      </c>
    </row>
    <row r="449" s="13" customFormat="1">
      <c r="A449" s="13"/>
      <c r="B449" s="218"/>
      <c r="C449" s="219"/>
      <c r="D449" s="220" t="s">
        <v>234</v>
      </c>
      <c r="E449" s="221" t="s">
        <v>19</v>
      </c>
      <c r="F449" s="222" t="s">
        <v>586</v>
      </c>
      <c r="G449" s="219"/>
      <c r="H449" s="223">
        <v>1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9" t="s">
        <v>234</v>
      </c>
      <c r="AU449" s="229" t="s">
        <v>86</v>
      </c>
      <c r="AV449" s="13" t="s">
        <v>86</v>
      </c>
      <c r="AW449" s="13" t="s">
        <v>37</v>
      </c>
      <c r="AX449" s="13" t="s">
        <v>76</v>
      </c>
      <c r="AY449" s="229" t="s">
        <v>225</v>
      </c>
    </row>
    <row r="450" s="13" customFormat="1">
      <c r="A450" s="13"/>
      <c r="B450" s="218"/>
      <c r="C450" s="219"/>
      <c r="D450" s="220" t="s">
        <v>234</v>
      </c>
      <c r="E450" s="221" t="s">
        <v>19</v>
      </c>
      <c r="F450" s="222" t="s">
        <v>519</v>
      </c>
      <c r="G450" s="219"/>
      <c r="H450" s="223">
        <v>2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9" t="s">
        <v>234</v>
      </c>
      <c r="AU450" s="229" t="s">
        <v>86</v>
      </c>
      <c r="AV450" s="13" t="s">
        <v>86</v>
      </c>
      <c r="AW450" s="13" t="s">
        <v>37</v>
      </c>
      <c r="AX450" s="13" t="s">
        <v>76</v>
      </c>
      <c r="AY450" s="229" t="s">
        <v>225</v>
      </c>
    </row>
    <row r="451" s="13" customFormat="1">
      <c r="A451" s="13"/>
      <c r="B451" s="218"/>
      <c r="C451" s="219"/>
      <c r="D451" s="220" t="s">
        <v>234</v>
      </c>
      <c r="E451" s="221" t="s">
        <v>19</v>
      </c>
      <c r="F451" s="222" t="s">
        <v>520</v>
      </c>
      <c r="G451" s="219"/>
      <c r="H451" s="223">
        <v>2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9" t="s">
        <v>234</v>
      </c>
      <c r="AU451" s="229" t="s">
        <v>86</v>
      </c>
      <c r="AV451" s="13" t="s">
        <v>86</v>
      </c>
      <c r="AW451" s="13" t="s">
        <v>37</v>
      </c>
      <c r="AX451" s="13" t="s">
        <v>76</v>
      </c>
      <c r="AY451" s="229" t="s">
        <v>225</v>
      </c>
    </row>
    <row r="452" s="13" customFormat="1">
      <c r="A452" s="13"/>
      <c r="B452" s="218"/>
      <c r="C452" s="219"/>
      <c r="D452" s="220" t="s">
        <v>234</v>
      </c>
      <c r="E452" s="221" t="s">
        <v>19</v>
      </c>
      <c r="F452" s="222" t="s">
        <v>521</v>
      </c>
      <c r="G452" s="219"/>
      <c r="H452" s="223">
        <v>2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9" t="s">
        <v>234</v>
      </c>
      <c r="AU452" s="229" t="s">
        <v>86</v>
      </c>
      <c r="AV452" s="13" t="s">
        <v>86</v>
      </c>
      <c r="AW452" s="13" t="s">
        <v>37</v>
      </c>
      <c r="AX452" s="13" t="s">
        <v>76</v>
      </c>
      <c r="AY452" s="229" t="s">
        <v>225</v>
      </c>
    </row>
    <row r="453" s="13" customFormat="1">
      <c r="A453" s="13"/>
      <c r="B453" s="218"/>
      <c r="C453" s="219"/>
      <c r="D453" s="220" t="s">
        <v>234</v>
      </c>
      <c r="E453" s="221" t="s">
        <v>19</v>
      </c>
      <c r="F453" s="222" t="s">
        <v>522</v>
      </c>
      <c r="G453" s="219"/>
      <c r="H453" s="223">
        <v>2</v>
      </c>
      <c r="I453" s="224"/>
      <c r="J453" s="219"/>
      <c r="K453" s="219"/>
      <c r="L453" s="225"/>
      <c r="M453" s="226"/>
      <c r="N453" s="227"/>
      <c r="O453" s="227"/>
      <c r="P453" s="227"/>
      <c r="Q453" s="227"/>
      <c r="R453" s="227"/>
      <c r="S453" s="227"/>
      <c r="T453" s="22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29" t="s">
        <v>234</v>
      </c>
      <c r="AU453" s="229" t="s">
        <v>86</v>
      </c>
      <c r="AV453" s="13" t="s">
        <v>86</v>
      </c>
      <c r="AW453" s="13" t="s">
        <v>37</v>
      </c>
      <c r="AX453" s="13" t="s">
        <v>76</v>
      </c>
      <c r="AY453" s="229" t="s">
        <v>225</v>
      </c>
    </row>
    <row r="454" s="13" customFormat="1">
      <c r="A454" s="13"/>
      <c r="B454" s="218"/>
      <c r="C454" s="219"/>
      <c r="D454" s="220" t="s">
        <v>234</v>
      </c>
      <c r="E454" s="221" t="s">
        <v>19</v>
      </c>
      <c r="F454" s="222" t="s">
        <v>448</v>
      </c>
      <c r="G454" s="219"/>
      <c r="H454" s="223">
        <v>1</v>
      </c>
      <c r="I454" s="224"/>
      <c r="J454" s="219"/>
      <c r="K454" s="219"/>
      <c r="L454" s="225"/>
      <c r="M454" s="226"/>
      <c r="N454" s="227"/>
      <c r="O454" s="227"/>
      <c r="P454" s="227"/>
      <c r="Q454" s="227"/>
      <c r="R454" s="227"/>
      <c r="S454" s="227"/>
      <c r="T454" s="22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9" t="s">
        <v>234</v>
      </c>
      <c r="AU454" s="229" t="s">
        <v>86</v>
      </c>
      <c r="AV454" s="13" t="s">
        <v>86</v>
      </c>
      <c r="AW454" s="13" t="s">
        <v>37</v>
      </c>
      <c r="AX454" s="13" t="s">
        <v>76</v>
      </c>
      <c r="AY454" s="229" t="s">
        <v>225</v>
      </c>
    </row>
    <row r="455" s="13" customFormat="1">
      <c r="A455" s="13"/>
      <c r="B455" s="218"/>
      <c r="C455" s="219"/>
      <c r="D455" s="220" t="s">
        <v>234</v>
      </c>
      <c r="E455" s="221" t="s">
        <v>19</v>
      </c>
      <c r="F455" s="222" t="s">
        <v>587</v>
      </c>
      <c r="G455" s="219"/>
      <c r="H455" s="223">
        <v>2</v>
      </c>
      <c r="I455" s="224"/>
      <c r="J455" s="219"/>
      <c r="K455" s="219"/>
      <c r="L455" s="225"/>
      <c r="M455" s="226"/>
      <c r="N455" s="227"/>
      <c r="O455" s="227"/>
      <c r="P455" s="227"/>
      <c r="Q455" s="227"/>
      <c r="R455" s="227"/>
      <c r="S455" s="227"/>
      <c r="T455" s="22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9" t="s">
        <v>234</v>
      </c>
      <c r="AU455" s="229" t="s">
        <v>86</v>
      </c>
      <c r="AV455" s="13" t="s">
        <v>86</v>
      </c>
      <c r="AW455" s="13" t="s">
        <v>37</v>
      </c>
      <c r="AX455" s="13" t="s">
        <v>76</v>
      </c>
      <c r="AY455" s="229" t="s">
        <v>225</v>
      </c>
    </row>
    <row r="456" s="13" customFormat="1">
      <c r="A456" s="13"/>
      <c r="B456" s="218"/>
      <c r="C456" s="219"/>
      <c r="D456" s="220" t="s">
        <v>234</v>
      </c>
      <c r="E456" s="221" t="s">
        <v>19</v>
      </c>
      <c r="F456" s="222" t="s">
        <v>541</v>
      </c>
      <c r="G456" s="219"/>
      <c r="H456" s="223">
        <v>2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9" t="s">
        <v>234</v>
      </c>
      <c r="AU456" s="229" t="s">
        <v>86</v>
      </c>
      <c r="AV456" s="13" t="s">
        <v>86</v>
      </c>
      <c r="AW456" s="13" t="s">
        <v>37</v>
      </c>
      <c r="AX456" s="13" t="s">
        <v>76</v>
      </c>
      <c r="AY456" s="229" t="s">
        <v>225</v>
      </c>
    </row>
    <row r="457" s="13" customFormat="1">
      <c r="A457" s="13"/>
      <c r="B457" s="218"/>
      <c r="C457" s="219"/>
      <c r="D457" s="220" t="s">
        <v>234</v>
      </c>
      <c r="E457" s="221" t="s">
        <v>19</v>
      </c>
      <c r="F457" s="222" t="s">
        <v>542</v>
      </c>
      <c r="G457" s="219"/>
      <c r="H457" s="223">
        <v>2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29" t="s">
        <v>234</v>
      </c>
      <c r="AU457" s="229" t="s">
        <v>86</v>
      </c>
      <c r="AV457" s="13" t="s">
        <v>86</v>
      </c>
      <c r="AW457" s="13" t="s">
        <v>37</v>
      </c>
      <c r="AX457" s="13" t="s">
        <v>76</v>
      </c>
      <c r="AY457" s="229" t="s">
        <v>225</v>
      </c>
    </row>
    <row r="458" s="13" customFormat="1">
      <c r="A458" s="13"/>
      <c r="B458" s="218"/>
      <c r="C458" s="219"/>
      <c r="D458" s="220" t="s">
        <v>234</v>
      </c>
      <c r="E458" s="221" t="s">
        <v>19</v>
      </c>
      <c r="F458" s="222" t="s">
        <v>519</v>
      </c>
      <c r="G458" s="219"/>
      <c r="H458" s="223">
        <v>2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9" t="s">
        <v>234</v>
      </c>
      <c r="AU458" s="229" t="s">
        <v>86</v>
      </c>
      <c r="AV458" s="13" t="s">
        <v>86</v>
      </c>
      <c r="AW458" s="13" t="s">
        <v>37</v>
      </c>
      <c r="AX458" s="13" t="s">
        <v>76</v>
      </c>
      <c r="AY458" s="229" t="s">
        <v>225</v>
      </c>
    </row>
    <row r="459" s="13" customFormat="1">
      <c r="A459" s="13"/>
      <c r="B459" s="218"/>
      <c r="C459" s="219"/>
      <c r="D459" s="220" t="s">
        <v>234</v>
      </c>
      <c r="E459" s="221" t="s">
        <v>19</v>
      </c>
      <c r="F459" s="222" t="s">
        <v>588</v>
      </c>
      <c r="G459" s="219"/>
      <c r="H459" s="223">
        <v>2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29" t="s">
        <v>234</v>
      </c>
      <c r="AU459" s="229" t="s">
        <v>86</v>
      </c>
      <c r="AV459" s="13" t="s">
        <v>86</v>
      </c>
      <c r="AW459" s="13" t="s">
        <v>37</v>
      </c>
      <c r="AX459" s="13" t="s">
        <v>76</v>
      </c>
      <c r="AY459" s="229" t="s">
        <v>225</v>
      </c>
    </row>
    <row r="460" s="13" customFormat="1">
      <c r="A460" s="13"/>
      <c r="B460" s="218"/>
      <c r="C460" s="219"/>
      <c r="D460" s="220" t="s">
        <v>234</v>
      </c>
      <c r="E460" s="221" t="s">
        <v>19</v>
      </c>
      <c r="F460" s="222" t="s">
        <v>589</v>
      </c>
      <c r="G460" s="219"/>
      <c r="H460" s="223">
        <v>2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29" t="s">
        <v>234</v>
      </c>
      <c r="AU460" s="229" t="s">
        <v>86</v>
      </c>
      <c r="AV460" s="13" t="s">
        <v>86</v>
      </c>
      <c r="AW460" s="13" t="s">
        <v>37</v>
      </c>
      <c r="AX460" s="13" t="s">
        <v>76</v>
      </c>
      <c r="AY460" s="229" t="s">
        <v>225</v>
      </c>
    </row>
    <row r="461" s="13" customFormat="1">
      <c r="A461" s="13"/>
      <c r="B461" s="218"/>
      <c r="C461" s="219"/>
      <c r="D461" s="220" t="s">
        <v>234</v>
      </c>
      <c r="E461" s="221" t="s">
        <v>19</v>
      </c>
      <c r="F461" s="222" t="s">
        <v>590</v>
      </c>
      <c r="G461" s="219"/>
      <c r="H461" s="223">
        <v>2</v>
      </c>
      <c r="I461" s="224"/>
      <c r="J461" s="219"/>
      <c r="K461" s="219"/>
      <c r="L461" s="225"/>
      <c r="M461" s="226"/>
      <c r="N461" s="227"/>
      <c r="O461" s="227"/>
      <c r="P461" s="227"/>
      <c r="Q461" s="227"/>
      <c r="R461" s="227"/>
      <c r="S461" s="227"/>
      <c r="T461" s="22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29" t="s">
        <v>234</v>
      </c>
      <c r="AU461" s="229" t="s">
        <v>86</v>
      </c>
      <c r="AV461" s="13" t="s">
        <v>86</v>
      </c>
      <c r="AW461" s="13" t="s">
        <v>37</v>
      </c>
      <c r="AX461" s="13" t="s">
        <v>76</v>
      </c>
      <c r="AY461" s="229" t="s">
        <v>225</v>
      </c>
    </row>
    <row r="462" s="13" customFormat="1">
      <c r="A462" s="13"/>
      <c r="B462" s="218"/>
      <c r="C462" s="219"/>
      <c r="D462" s="220" t="s">
        <v>234</v>
      </c>
      <c r="E462" s="221" t="s">
        <v>19</v>
      </c>
      <c r="F462" s="222" t="s">
        <v>547</v>
      </c>
      <c r="G462" s="219"/>
      <c r="H462" s="223">
        <v>2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9" t="s">
        <v>234</v>
      </c>
      <c r="AU462" s="229" t="s">
        <v>86</v>
      </c>
      <c r="AV462" s="13" t="s">
        <v>86</v>
      </c>
      <c r="AW462" s="13" t="s">
        <v>37</v>
      </c>
      <c r="AX462" s="13" t="s">
        <v>76</v>
      </c>
      <c r="AY462" s="229" t="s">
        <v>225</v>
      </c>
    </row>
    <row r="463" s="13" customFormat="1">
      <c r="A463" s="13"/>
      <c r="B463" s="218"/>
      <c r="C463" s="219"/>
      <c r="D463" s="220" t="s">
        <v>234</v>
      </c>
      <c r="E463" s="221" t="s">
        <v>19</v>
      </c>
      <c r="F463" s="222" t="s">
        <v>548</v>
      </c>
      <c r="G463" s="219"/>
      <c r="H463" s="223">
        <v>2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29" t="s">
        <v>234</v>
      </c>
      <c r="AU463" s="229" t="s">
        <v>86</v>
      </c>
      <c r="AV463" s="13" t="s">
        <v>86</v>
      </c>
      <c r="AW463" s="13" t="s">
        <v>37</v>
      </c>
      <c r="AX463" s="13" t="s">
        <v>76</v>
      </c>
      <c r="AY463" s="229" t="s">
        <v>225</v>
      </c>
    </row>
    <row r="464" s="13" customFormat="1">
      <c r="A464" s="13"/>
      <c r="B464" s="218"/>
      <c r="C464" s="219"/>
      <c r="D464" s="220" t="s">
        <v>234</v>
      </c>
      <c r="E464" s="221" t="s">
        <v>19</v>
      </c>
      <c r="F464" s="222" t="s">
        <v>551</v>
      </c>
      <c r="G464" s="219"/>
      <c r="H464" s="223">
        <v>2</v>
      </c>
      <c r="I464" s="224"/>
      <c r="J464" s="219"/>
      <c r="K464" s="219"/>
      <c r="L464" s="225"/>
      <c r="M464" s="226"/>
      <c r="N464" s="227"/>
      <c r="O464" s="227"/>
      <c r="P464" s="227"/>
      <c r="Q464" s="227"/>
      <c r="R464" s="227"/>
      <c r="S464" s="227"/>
      <c r="T464" s="22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29" t="s">
        <v>234</v>
      </c>
      <c r="AU464" s="229" t="s">
        <v>86</v>
      </c>
      <c r="AV464" s="13" t="s">
        <v>86</v>
      </c>
      <c r="AW464" s="13" t="s">
        <v>37</v>
      </c>
      <c r="AX464" s="13" t="s">
        <v>76</v>
      </c>
      <c r="AY464" s="229" t="s">
        <v>225</v>
      </c>
    </row>
    <row r="465" s="13" customFormat="1">
      <c r="A465" s="13"/>
      <c r="B465" s="218"/>
      <c r="C465" s="219"/>
      <c r="D465" s="220" t="s">
        <v>234</v>
      </c>
      <c r="E465" s="221" t="s">
        <v>19</v>
      </c>
      <c r="F465" s="222" t="s">
        <v>591</v>
      </c>
      <c r="G465" s="219"/>
      <c r="H465" s="223">
        <v>2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9" t="s">
        <v>234</v>
      </c>
      <c r="AU465" s="229" t="s">
        <v>86</v>
      </c>
      <c r="AV465" s="13" t="s">
        <v>86</v>
      </c>
      <c r="AW465" s="13" t="s">
        <v>37</v>
      </c>
      <c r="AX465" s="13" t="s">
        <v>76</v>
      </c>
      <c r="AY465" s="229" t="s">
        <v>225</v>
      </c>
    </row>
    <row r="466" s="13" customFormat="1">
      <c r="A466" s="13"/>
      <c r="B466" s="218"/>
      <c r="C466" s="219"/>
      <c r="D466" s="220" t="s">
        <v>234</v>
      </c>
      <c r="E466" s="221" t="s">
        <v>19</v>
      </c>
      <c r="F466" s="222" t="s">
        <v>592</v>
      </c>
      <c r="G466" s="219"/>
      <c r="H466" s="223">
        <v>2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9" t="s">
        <v>234</v>
      </c>
      <c r="AU466" s="229" t="s">
        <v>86</v>
      </c>
      <c r="AV466" s="13" t="s">
        <v>86</v>
      </c>
      <c r="AW466" s="13" t="s">
        <v>37</v>
      </c>
      <c r="AX466" s="13" t="s">
        <v>76</v>
      </c>
      <c r="AY466" s="229" t="s">
        <v>225</v>
      </c>
    </row>
    <row r="467" s="13" customFormat="1">
      <c r="A467" s="13"/>
      <c r="B467" s="218"/>
      <c r="C467" s="219"/>
      <c r="D467" s="220" t="s">
        <v>234</v>
      </c>
      <c r="E467" s="221" t="s">
        <v>19</v>
      </c>
      <c r="F467" s="222" t="s">
        <v>593</v>
      </c>
      <c r="G467" s="219"/>
      <c r="H467" s="223">
        <v>2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29" t="s">
        <v>234</v>
      </c>
      <c r="AU467" s="229" t="s">
        <v>86</v>
      </c>
      <c r="AV467" s="13" t="s">
        <v>86</v>
      </c>
      <c r="AW467" s="13" t="s">
        <v>37</v>
      </c>
      <c r="AX467" s="13" t="s">
        <v>76</v>
      </c>
      <c r="AY467" s="229" t="s">
        <v>225</v>
      </c>
    </row>
    <row r="468" s="13" customFormat="1">
      <c r="A468" s="13"/>
      <c r="B468" s="218"/>
      <c r="C468" s="219"/>
      <c r="D468" s="220" t="s">
        <v>234</v>
      </c>
      <c r="E468" s="221" t="s">
        <v>19</v>
      </c>
      <c r="F468" s="222" t="s">
        <v>594</v>
      </c>
      <c r="G468" s="219"/>
      <c r="H468" s="223">
        <v>2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9" t="s">
        <v>234</v>
      </c>
      <c r="AU468" s="229" t="s">
        <v>86</v>
      </c>
      <c r="AV468" s="13" t="s">
        <v>86</v>
      </c>
      <c r="AW468" s="13" t="s">
        <v>37</v>
      </c>
      <c r="AX468" s="13" t="s">
        <v>76</v>
      </c>
      <c r="AY468" s="229" t="s">
        <v>225</v>
      </c>
    </row>
    <row r="469" s="13" customFormat="1">
      <c r="A469" s="13"/>
      <c r="B469" s="218"/>
      <c r="C469" s="219"/>
      <c r="D469" s="220" t="s">
        <v>234</v>
      </c>
      <c r="E469" s="221" t="s">
        <v>19</v>
      </c>
      <c r="F469" s="222" t="s">
        <v>497</v>
      </c>
      <c r="G469" s="219"/>
      <c r="H469" s="223">
        <v>2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9" t="s">
        <v>234</v>
      </c>
      <c r="AU469" s="229" t="s">
        <v>86</v>
      </c>
      <c r="AV469" s="13" t="s">
        <v>86</v>
      </c>
      <c r="AW469" s="13" t="s">
        <v>37</v>
      </c>
      <c r="AX469" s="13" t="s">
        <v>76</v>
      </c>
      <c r="AY469" s="229" t="s">
        <v>225</v>
      </c>
    </row>
    <row r="470" s="14" customFormat="1">
      <c r="A470" s="14"/>
      <c r="B470" s="230"/>
      <c r="C470" s="231"/>
      <c r="D470" s="220" t="s">
        <v>234</v>
      </c>
      <c r="E470" s="232" t="s">
        <v>19</v>
      </c>
      <c r="F470" s="233" t="s">
        <v>245</v>
      </c>
      <c r="G470" s="231"/>
      <c r="H470" s="234">
        <v>54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0" t="s">
        <v>234</v>
      </c>
      <c r="AU470" s="240" t="s">
        <v>86</v>
      </c>
      <c r="AV470" s="14" t="s">
        <v>232</v>
      </c>
      <c r="AW470" s="14" t="s">
        <v>37</v>
      </c>
      <c r="AX470" s="14" t="s">
        <v>84</v>
      </c>
      <c r="AY470" s="240" t="s">
        <v>225</v>
      </c>
    </row>
    <row r="471" s="2" customFormat="1" ht="55.5" customHeight="1">
      <c r="A471" s="39"/>
      <c r="B471" s="40"/>
      <c r="C471" s="205" t="s">
        <v>595</v>
      </c>
      <c r="D471" s="205" t="s">
        <v>227</v>
      </c>
      <c r="E471" s="206" t="s">
        <v>596</v>
      </c>
      <c r="F471" s="207" t="s">
        <v>597</v>
      </c>
      <c r="G471" s="208" t="s">
        <v>380</v>
      </c>
      <c r="H471" s="209">
        <v>36</v>
      </c>
      <c r="I471" s="210"/>
      <c r="J471" s="211">
        <f>ROUND(I471*H471,2)</f>
        <v>0</v>
      </c>
      <c r="K471" s="207" t="s">
        <v>231</v>
      </c>
      <c r="L471" s="45"/>
      <c r="M471" s="212" t="s">
        <v>19</v>
      </c>
      <c r="N471" s="213" t="s">
        <v>47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0.0040000000000000001</v>
      </c>
      <c r="T471" s="215">
        <f>S471*H471</f>
        <v>0.14400000000000002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232</v>
      </c>
      <c r="AT471" s="216" t="s">
        <v>227</v>
      </c>
      <c r="AU471" s="216" t="s">
        <v>86</v>
      </c>
      <c r="AY471" s="18" t="s">
        <v>225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84</v>
      </c>
      <c r="BK471" s="217">
        <f>ROUND(I471*H471,2)</f>
        <v>0</v>
      </c>
      <c r="BL471" s="18" t="s">
        <v>232</v>
      </c>
      <c r="BM471" s="216" t="s">
        <v>598</v>
      </c>
    </row>
    <row r="472" s="13" customFormat="1">
      <c r="A472" s="13"/>
      <c r="B472" s="218"/>
      <c r="C472" s="219"/>
      <c r="D472" s="220" t="s">
        <v>234</v>
      </c>
      <c r="E472" s="221" t="s">
        <v>19</v>
      </c>
      <c r="F472" s="222" t="s">
        <v>599</v>
      </c>
      <c r="G472" s="219"/>
      <c r="H472" s="223">
        <v>1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9" t="s">
        <v>234</v>
      </c>
      <c r="AU472" s="229" t="s">
        <v>86</v>
      </c>
      <c r="AV472" s="13" t="s">
        <v>86</v>
      </c>
      <c r="AW472" s="13" t="s">
        <v>37</v>
      </c>
      <c r="AX472" s="13" t="s">
        <v>76</v>
      </c>
      <c r="AY472" s="229" t="s">
        <v>225</v>
      </c>
    </row>
    <row r="473" s="13" customFormat="1">
      <c r="A473" s="13"/>
      <c r="B473" s="218"/>
      <c r="C473" s="219"/>
      <c r="D473" s="220" t="s">
        <v>234</v>
      </c>
      <c r="E473" s="221" t="s">
        <v>19</v>
      </c>
      <c r="F473" s="222" t="s">
        <v>600</v>
      </c>
      <c r="G473" s="219"/>
      <c r="H473" s="223">
        <v>1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9" t="s">
        <v>234</v>
      </c>
      <c r="AU473" s="229" t="s">
        <v>86</v>
      </c>
      <c r="AV473" s="13" t="s">
        <v>86</v>
      </c>
      <c r="AW473" s="13" t="s">
        <v>37</v>
      </c>
      <c r="AX473" s="13" t="s">
        <v>76</v>
      </c>
      <c r="AY473" s="229" t="s">
        <v>225</v>
      </c>
    </row>
    <row r="474" s="13" customFormat="1">
      <c r="A474" s="13"/>
      <c r="B474" s="218"/>
      <c r="C474" s="219"/>
      <c r="D474" s="220" t="s">
        <v>234</v>
      </c>
      <c r="E474" s="221" t="s">
        <v>19</v>
      </c>
      <c r="F474" s="222" t="s">
        <v>601</v>
      </c>
      <c r="G474" s="219"/>
      <c r="H474" s="223">
        <v>1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9" t="s">
        <v>234</v>
      </c>
      <c r="AU474" s="229" t="s">
        <v>86</v>
      </c>
      <c r="AV474" s="13" t="s">
        <v>86</v>
      </c>
      <c r="AW474" s="13" t="s">
        <v>37</v>
      </c>
      <c r="AX474" s="13" t="s">
        <v>76</v>
      </c>
      <c r="AY474" s="229" t="s">
        <v>225</v>
      </c>
    </row>
    <row r="475" s="13" customFormat="1">
      <c r="A475" s="13"/>
      <c r="B475" s="218"/>
      <c r="C475" s="219"/>
      <c r="D475" s="220" t="s">
        <v>234</v>
      </c>
      <c r="E475" s="221" t="s">
        <v>19</v>
      </c>
      <c r="F475" s="222" t="s">
        <v>391</v>
      </c>
      <c r="G475" s="219"/>
      <c r="H475" s="223">
        <v>2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9" t="s">
        <v>234</v>
      </c>
      <c r="AU475" s="229" t="s">
        <v>86</v>
      </c>
      <c r="AV475" s="13" t="s">
        <v>86</v>
      </c>
      <c r="AW475" s="13" t="s">
        <v>37</v>
      </c>
      <c r="AX475" s="13" t="s">
        <v>76</v>
      </c>
      <c r="AY475" s="229" t="s">
        <v>225</v>
      </c>
    </row>
    <row r="476" s="13" customFormat="1">
      <c r="A476" s="13"/>
      <c r="B476" s="218"/>
      <c r="C476" s="219"/>
      <c r="D476" s="220" t="s">
        <v>234</v>
      </c>
      <c r="E476" s="221" t="s">
        <v>19</v>
      </c>
      <c r="F476" s="222" t="s">
        <v>391</v>
      </c>
      <c r="G476" s="219"/>
      <c r="H476" s="223">
        <v>2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9" t="s">
        <v>234</v>
      </c>
      <c r="AU476" s="229" t="s">
        <v>86</v>
      </c>
      <c r="AV476" s="13" t="s">
        <v>86</v>
      </c>
      <c r="AW476" s="13" t="s">
        <v>37</v>
      </c>
      <c r="AX476" s="13" t="s">
        <v>76</v>
      </c>
      <c r="AY476" s="229" t="s">
        <v>225</v>
      </c>
    </row>
    <row r="477" s="13" customFormat="1">
      <c r="A477" s="13"/>
      <c r="B477" s="218"/>
      <c r="C477" s="219"/>
      <c r="D477" s="220" t="s">
        <v>234</v>
      </c>
      <c r="E477" s="221" t="s">
        <v>19</v>
      </c>
      <c r="F477" s="222" t="s">
        <v>392</v>
      </c>
      <c r="G477" s="219"/>
      <c r="H477" s="223">
        <v>2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9" t="s">
        <v>234</v>
      </c>
      <c r="AU477" s="229" t="s">
        <v>86</v>
      </c>
      <c r="AV477" s="13" t="s">
        <v>86</v>
      </c>
      <c r="AW477" s="13" t="s">
        <v>37</v>
      </c>
      <c r="AX477" s="13" t="s">
        <v>76</v>
      </c>
      <c r="AY477" s="229" t="s">
        <v>225</v>
      </c>
    </row>
    <row r="478" s="13" customFormat="1">
      <c r="A478" s="13"/>
      <c r="B478" s="218"/>
      <c r="C478" s="219"/>
      <c r="D478" s="220" t="s">
        <v>234</v>
      </c>
      <c r="E478" s="221" t="s">
        <v>19</v>
      </c>
      <c r="F478" s="222" t="s">
        <v>395</v>
      </c>
      <c r="G478" s="219"/>
      <c r="H478" s="223">
        <v>2</v>
      </c>
      <c r="I478" s="224"/>
      <c r="J478" s="219"/>
      <c r="K478" s="219"/>
      <c r="L478" s="225"/>
      <c r="M478" s="226"/>
      <c r="N478" s="227"/>
      <c r="O478" s="227"/>
      <c r="P478" s="227"/>
      <c r="Q478" s="227"/>
      <c r="R478" s="227"/>
      <c r="S478" s="227"/>
      <c r="T478" s="22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29" t="s">
        <v>234</v>
      </c>
      <c r="AU478" s="229" t="s">
        <v>86</v>
      </c>
      <c r="AV478" s="13" t="s">
        <v>86</v>
      </c>
      <c r="AW478" s="13" t="s">
        <v>37</v>
      </c>
      <c r="AX478" s="13" t="s">
        <v>76</v>
      </c>
      <c r="AY478" s="229" t="s">
        <v>225</v>
      </c>
    </row>
    <row r="479" s="13" customFormat="1">
      <c r="A479" s="13"/>
      <c r="B479" s="218"/>
      <c r="C479" s="219"/>
      <c r="D479" s="220" t="s">
        <v>234</v>
      </c>
      <c r="E479" s="221" t="s">
        <v>19</v>
      </c>
      <c r="F479" s="222" t="s">
        <v>602</v>
      </c>
      <c r="G479" s="219"/>
      <c r="H479" s="223">
        <v>2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9" t="s">
        <v>234</v>
      </c>
      <c r="AU479" s="229" t="s">
        <v>86</v>
      </c>
      <c r="AV479" s="13" t="s">
        <v>86</v>
      </c>
      <c r="AW479" s="13" t="s">
        <v>37</v>
      </c>
      <c r="AX479" s="13" t="s">
        <v>76</v>
      </c>
      <c r="AY479" s="229" t="s">
        <v>225</v>
      </c>
    </row>
    <row r="480" s="13" customFormat="1">
      <c r="A480" s="13"/>
      <c r="B480" s="218"/>
      <c r="C480" s="219"/>
      <c r="D480" s="220" t="s">
        <v>234</v>
      </c>
      <c r="E480" s="221" t="s">
        <v>19</v>
      </c>
      <c r="F480" s="222" t="s">
        <v>603</v>
      </c>
      <c r="G480" s="219"/>
      <c r="H480" s="223">
        <v>2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29" t="s">
        <v>234</v>
      </c>
      <c r="AU480" s="229" t="s">
        <v>86</v>
      </c>
      <c r="AV480" s="13" t="s">
        <v>86</v>
      </c>
      <c r="AW480" s="13" t="s">
        <v>37</v>
      </c>
      <c r="AX480" s="13" t="s">
        <v>76</v>
      </c>
      <c r="AY480" s="229" t="s">
        <v>225</v>
      </c>
    </row>
    <row r="481" s="13" customFormat="1">
      <c r="A481" s="13"/>
      <c r="B481" s="218"/>
      <c r="C481" s="219"/>
      <c r="D481" s="220" t="s">
        <v>234</v>
      </c>
      <c r="E481" s="221" t="s">
        <v>19</v>
      </c>
      <c r="F481" s="222" t="s">
        <v>399</v>
      </c>
      <c r="G481" s="219"/>
      <c r="H481" s="223">
        <v>2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29" t="s">
        <v>234</v>
      </c>
      <c r="AU481" s="229" t="s">
        <v>86</v>
      </c>
      <c r="AV481" s="13" t="s">
        <v>86</v>
      </c>
      <c r="AW481" s="13" t="s">
        <v>37</v>
      </c>
      <c r="AX481" s="13" t="s">
        <v>76</v>
      </c>
      <c r="AY481" s="229" t="s">
        <v>225</v>
      </c>
    </row>
    <row r="482" s="13" customFormat="1">
      <c r="A482" s="13"/>
      <c r="B482" s="218"/>
      <c r="C482" s="219"/>
      <c r="D482" s="220" t="s">
        <v>234</v>
      </c>
      <c r="E482" s="221" t="s">
        <v>19</v>
      </c>
      <c r="F482" s="222" t="s">
        <v>604</v>
      </c>
      <c r="G482" s="219"/>
      <c r="H482" s="223">
        <v>2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29" t="s">
        <v>234</v>
      </c>
      <c r="AU482" s="229" t="s">
        <v>86</v>
      </c>
      <c r="AV482" s="13" t="s">
        <v>86</v>
      </c>
      <c r="AW482" s="13" t="s">
        <v>37</v>
      </c>
      <c r="AX482" s="13" t="s">
        <v>76</v>
      </c>
      <c r="AY482" s="229" t="s">
        <v>225</v>
      </c>
    </row>
    <row r="483" s="13" customFormat="1">
      <c r="A483" s="13"/>
      <c r="B483" s="218"/>
      <c r="C483" s="219"/>
      <c r="D483" s="220" t="s">
        <v>234</v>
      </c>
      <c r="E483" s="221" t="s">
        <v>19</v>
      </c>
      <c r="F483" s="222" t="s">
        <v>586</v>
      </c>
      <c r="G483" s="219"/>
      <c r="H483" s="223">
        <v>1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9" t="s">
        <v>234</v>
      </c>
      <c r="AU483" s="229" t="s">
        <v>86</v>
      </c>
      <c r="AV483" s="13" t="s">
        <v>86</v>
      </c>
      <c r="AW483" s="13" t="s">
        <v>37</v>
      </c>
      <c r="AX483" s="13" t="s">
        <v>76</v>
      </c>
      <c r="AY483" s="229" t="s">
        <v>225</v>
      </c>
    </row>
    <row r="484" s="13" customFormat="1">
      <c r="A484" s="13"/>
      <c r="B484" s="218"/>
      <c r="C484" s="219"/>
      <c r="D484" s="220" t="s">
        <v>234</v>
      </c>
      <c r="E484" s="221" t="s">
        <v>19</v>
      </c>
      <c r="F484" s="222" t="s">
        <v>402</v>
      </c>
      <c r="G484" s="219"/>
      <c r="H484" s="223">
        <v>4</v>
      </c>
      <c r="I484" s="224"/>
      <c r="J484" s="219"/>
      <c r="K484" s="219"/>
      <c r="L484" s="225"/>
      <c r="M484" s="226"/>
      <c r="N484" s="227"/>
      <c r="O484" s="227"/>
      <c r="P484" s="227"/>
      <c r="Q484" s="227"/>
      <c r="R484" s="227"/>
      <c r="S484" s="227"/>
      <c r="T484" s="22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29" t="s">
        <v>234</v>
      </c>
      <c r="AU484" s="229" t="s">
        <v>86</v>
      </c>
      <c r="AV484" s="13" t="s">
        <v>86</v>
      </c>
      <c r="AW484" s="13" t="s">
        <v>37</v>
      </c>
      <c r="AX484" s="13" t="s">
        <v>76</v>
      </c>
      <c r="AY484" s="229" t="s">
        <v>225</v>
      </c>
    </row>
    <row r="485" s="13" customFormat="1">
      <c r="A485" s="13"/>
      <c r="B485" s="218"/>
      <c r="C485" s="219"/>
      <c r="D485" s="220" t="s">
        <v>234</v>
      </c>
      <c r="E485" s="221" t="s">
        <v>19</v>
      </c>
      <c r="F485" s="222" t="s">
        <v>605</v>
      </c>
      <c r="G485" s="219"/>
      <c r="H485" s="223">
        <v>4</v>
      </c>
      <c r="I485" s="224"/>
      <c r="J485" s="219"/>
      <c r="K485" s="219"/>
      <c r="L485" s="225"/>
      <c r="M485" s="226"/>
      <c r="N485" s="227"/>
      <c r="O485" s="227"/>
      <c r="P485" s="227"/>
      <c r="Q485" s="227"/>
      <c r="R485" s="227"/>
      <c r="S485" s="227"/>
      <c r="T485" s="22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9" t="s">
        <v>234</v>
      </c>
      <c r="AU485" s="229" t="s">
        <v>86</v>
      </c>
      <c r="AV485" s="13" t="s">
        <v>86</v>
      </c>
      <c r="AW485" s="13" t="s">
        <v>37</v>
      </c>
      <c r="AX485" s="13" t="s">
        <v>76</v>
      </c>
      <c r="AY485" s="229" t="s">
        <v>225</v>
      </c>
    </row>
    <row r="486" s="13" customFormat="1">
      <c r="A486" s="13"/>
      <c r="B486" s="218"/>
      <c r="C486" s="219"/>
      <c r="D486" s="220" t="s">
        <v>234</v>
      </c>
      <c r="E486" s="221" t="s">
        <v>19</v>
      </c>
      <c r="F486" s="222" t="s">
        <v>606</v>
      </c>
      <c r="G486" s="219"/>
      <c r="H486" s="223">
        <v>4</v>
      </c>
      <c r="I486" s="224"/>
      <c r="J486" s="219"/>
      <c r="K486" s="219"/>
      <c r="L486" s="225"/>
      <c r="M486" s="226"/>
      <c r="N486" s="227"/>
      <c r="O486" s="227"/>
      <c r="P486" s="227"/>
      <c r="Q486" s="227"/>
      <c r="R486" s="227"/>
      <c r="S486" s="227"/>
      <c r="T486" s="22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29" t="s">
        <v>234</v>
      </c>
      <c r="AU486" s="229" t="s">
        <v>86</v>
      </c>
      <c r="AV486" s="13" t="s">
        <v>86</v>
      </c>
      <c r="AW486" s="13" t="s">
        <v>37</v>
      </c>
      <c r="AX486" s="13" t="s">
        <v>76</v>
      </c>
      <c r="AY486" s="229" t="s">
        <v>225</v>
      </c>
    </row>
    <row r="487" s="13" customFormat="1">
      <c r="A487" s="13"/>
      <c r="B487" s="218"/>
      <c r="C487" s="219"/>
      <c r="D487" s="220" t="s">
        <v>234</v>
      </c>
      <c r="E487" s="221" t="s">
        <v>19</v>
      </c>
      <c r="F487" s="222" t="s">
        <v>409</v>
      </c>
      <c r="G487" s="219"/>
      <c r="H487" s="223">
        <v>4</v>
      </c>
      <c r="I487" s="224"/>
      <c r="J487" s="219"/>
      <c r="K487" s="219"/>
      <c r="L487" s="225"/>
      <c r="M487" s="226"/>
      <c r="N487" s="227"/>
      <c r="O487" s="227"/>
      <c r="P487" s="227"/>
      <c r="Q487" s="227"/>
      <c r="R487" s="227"/>
      <c r="S487" s="227"/>
      <c r="T487" s="22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9" t="s">
        <v>234</v>
      </c>
      <c r="AU487" s="229" t="s">
        <v>86</v>
      </c>
      <c r="AV487" s="13" t="s">
        <v>86</v>
      </c>
      <c r="AW487" s="13" t="s">
        <v>37</v>
      </c>
      <c r="AX487" s="13" t="s">
        <v>76</v>
      </c>
      <c r="AY487" s="229" t="s">
        <v>225</v>
      </c>
    </row>
    <row r="488" s="14" customFormat="1">
      <c r="A488" s="14"/>
      <c r="B488" s="230"/>
      <c r="C488" s="231"/>
      <c r="D488" s="220" t="s">
        <v>234</v>
      </c>
      <c r="E488" s="232" t="s">
        <v>19</v>
      </c>
      <c r="F488" s="233" t="s">
        <v>245</v>
      </c>
      <c r="G488" s="231"/>
      <c r="H488" s="234">
        <v>36</v>
      </c>
      <c r="I488" s="235"/>
      <c r="J488" s="231"/>
      <c r="K488" s="231"/>
      <c r="L488" s="236"/>
      <c r="M488" s="237"/>
      <c r="N488" s="238"/>
      <c r="O488" s="238"/>
      <c r="P488" s="238"/>
      <c r="Q488" s="238"/>
      <c r="R488" s="238"/>
      <c r="S488" s="238"/>
      <c r="T488" s="23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0" t="s">
        <v>234</v>
      </c>
      <c r="AU488" s="240" t="s">
        <v>86</v>
      </c>
      <c r="AV488" s="14" t="s">
        <v>232</v>
      </c>
      <c r="AW488" s="14" t="s">
        <v>37</v>
      </c>
      <c r="AX488" s="14" t="s">
        <v>84</v>
      </c>
      <c r="AY488" s="240" t="s">
        <v>225</v>
      </c>
    </row>
    <row r="489" s="2" customFormat="1" ht="55.5" customHeight="1">
      <c r="A489" s="39"/>
      <c r="B489" s="40"/>
      <c r="C489" s="205" t="s">
        <v>607</v>
      </c>
      <c r="D489" s="205" t="s">
        <v>227</v>
      </c>
      <c r="E489" s="206" t="s">
        <v>608</v>
      </c>
      <c r="F489" s="207" t="s">
        <v>609</v>
      </c>
      <c r="G489" s="208" t="s">
        <v>230</v>
      </c>
      <c r="H489" s="209">
        <v>133.90000000000001</v>
      </c>
      <c r="I489" s="210"/>
      <c r="J489" s="211">
        <f>ROUND(I489*H489,2)</f>
        <v>0</v>
      </c>
      <c r="K489" s="207" t="s">
        <v>19</v>
      </c>
      <c r="L489" s="45"/>
      <c r="M489" s="212" t="s">
        <v>19</v>
      </c>
      <c r="N489" s="213" t="s">
        <v>47</v>
      </c>
      <c r="O489" s="85"/>
      <c r="P489" s="214">
        <f>O489*H489</f>
        <v>0</v>
      </c>
      <c r="Q489" s="214">
        <v>0</v>
      </c>
      <c r="R489" s="214">
        <f>Q489*H489</f>
        <v>0</v>
      </c>
      <c r="S489" s="214">
        <v>0.0040000000000000001</v>
      </c>
      <c r="T489" s="215">
        <f>S489*H489</f>
        <v>0.53560000000000008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232</v>
      </c>
      <c r="AT489" s="216" t="s">
        <v>227</v>
      </c>
      <c r="AU489" s="216" t="s">
        <v>86</v>
      </c>
      <c r="AY489" s="18" t="s">
        <v>225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84</v>
      </c>
      <c r="BK489" s="217">
        <f>ROUND(I489*H489,2)</f>
        <v>0</v>
      </c>
      <c r="BL489" s="18" t="s">
        <v>232</v>
      </c>
      <c r="BM489" s="216" t="s">
        <v>610</v>
      </c>
    </row>
    <row r="490" s="2" customFormat="1">
      <c r="A490" s="39"/>
      <c r="B490" s="40"/>
      <c r="C490" s="41"/>
      <c r="D490" s="220" t="s">
        <v>414</v>
      </c>
      <c r="E490" s="41"/>
      <c r="F490" s="251" t="s">
        <v>611</v>
      </c>
      <c r="G490" s="41"/>
      <c r="H490" s="41"/>
      <c r="I490" s="252"/>
      <c r="J490" s="41"/>
      <c r="K490" s="41"/>
      <c r="L490" s="45"/>
      <c r="M490" s="253"/>
      <c r="N490" s="254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414</v>
      </c>
      <c r="AU490" s="18" t="s">
        <v>86</v>
      </c>
    </row>
    <row r="491" s="13" customFormat="1">
      <c r="A491" s="13"/>
      <c r="B491" s="218"/>
      <c r="C491" s="219"/>
      <c r="D491" s="220" t="s">
        <v>234</v>
      </c>
      <c r="E491" s="221" t="s">
        <v>19</v>
      </c>
      <c r="F491" s="222" t="s">
        <v>612</v>
      </c>
      <c r="G491" s="219"/>
      <c r="H491" s="223">
        <v>3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9" t="s">
        <v>234</v>
      </c>
      <c r="AU491" s="229" t="s">
        <v>86</v>
      </c>
      <c r="AV491" s="13" t="s">
        <v>86</v>
      </c>
      <c r="AW491" s="13" t="s">
        <v>37</v>
      </c>
      <c r="AX491" s="13" t="s">
        <v>76</v>
      </c>
      <c r="AY491" s="229" t="s">
        <v>225</v>
      </c>
    </row>
    <row r="492" s="13" customFormat="1">
      <c r="A492" s="13"/>
      <c r="B492" s="218"/>
      <c r="C492" s="219"/>
      <c r="D492" s="220" t="s">
        <v>234</v>
      </c>
      <c r="E492" s="221" t="s">
        <v>19</v>
      </c>
      <c r="F492" s="222" t="s">
        <v>613</v>
      </c>
      <c r="G492" s="219"/>
      <c r="H492" s="223">
        <v>4.4000000000000004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9" t="s">
        <v>234</v>
      </c>
      <c r="AU492" s="229" t="s">
        <v>86</v>
      </c>
      <c r="AV492" s="13" t="s">
        <v>86</v>
      </c>
      <c r="AW492" s="13" t="s">
        <v>37</v>
      </c>
      <c r="AX492" s="13" t="s">
        <v>76</v>
      </c>
      <c r="AY492" s="229" t="s">
        <v>225</v>
      </c>
    </row>
    <row r="493" s="13" customFormat="1">
      <c r="A493" s="13"/>
      <c r="B493" s="218"/>
      <c r="C493" s="219"/>
      <c r="D493" s="220" t="s">
        <v>234</v>
      </c>
      <c r="E493" s="221" t="s">
        <v>19</v>
      </c>
      <c r="F493" s="222" t="s">
        <v>614</v>
      </c>
      <c r="G493" s="219"/>
      <c r="H493" s="223">
        <v>3.7999999999999998</v>
      </c>
      <c r="I493" s="224"/>
      <c r="J493" s="219"/>
      <c r="K493" s="219"/>
      <c r="L493" s="225"/>
      <c r="M493" s="226"/>
      <c r="N493" s="227"/>
      <c r="O493" s="227"/>
      <c r="P493" s="227"/>
      <c r="Q493" s="227"/>
      <c r="R493" s="227"/>
      <c r="S493" s="227"/>
      <c r="T493" s="22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9" t="s">
        <v>234</v>
      </c>
      <c r="AU493" s="229" t="s">
        <v>86</v>
      </c>
      <c r="AV493" s="13" t="s">
        <v>86</v>
      </c>
      <c r="AW493" s="13" t="s">
        <v>37</v>
      </c>
      <c r="AX493" s="13" t="s">
        <v>76</v>
      </c>
      <c r="AY493" s="229" t="s">
        <v>225</v>
      </c>
    </row>
    <row r="494" s="13" customFormat="1">
      <c r="A494" s="13"/>
      <c r="B494" s="218"/>
      <c r="C494" s="219"/>
      <c r="D494" s="220" t="s">
        <v>234</v>
      </c>
      <c r="E494" s="221" t="s">
        <v>19</v>
      </c>
      <c r="F494" s="222" t="s">
        <v>615</v>
      </c>
      <c r="G494" s="219"/>
      <c r="H494" s="223">
        <v>3.3999999999999999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9" t="s">
        <v>234</v>
      </c>
      <c r="AU494" s="229" t="s">
        <v>86</v>
      </c>
      <c r="AV494" s="13" t="s">
        <v>86</v>
      </c>
      <c r="AW494" s="13" t="s">
        <v>37</v>
      </c>
      <c r="AX494" s="13" t="s">
        <v>76</v>
      </c>
      <c r="AY494" s="229" t="s">
        <v>225</v>
      </c>
    </row>
    <row r="495" s="13" customFormat="1">
      <c r="A495" s="13"/>
      <c r="B495" s="218"/>
      <c r="C495" s="219"/>
      <c r="D495" s="220" t="s">
        <v>234</v>
      </c>
      <c r="E495" s="221" t="s">
        <v>19</v>
      </c>
      <c r="F495" s="222" t="s">
        <v>478</v>
      </c>
      <c r="G495" s="219"/>
      <c r="H495" s="223">
        <v>6</v>
      </c>
      <c r="I495" s="224"/>
      <c r="J495" s="219"/>
      <c r="K495" s="219"/>
      <c r="L495" s="225"/>
      <c r="M495" s="226"/>
      <c r="N495" s="227"/>
      <c r="O495" s="227"/>
      <c r="P495" s="227"/>
      <c r="Q495" s="227"/>
      <c r="R495" s="227"/>
      <c r="S495" s="227"/>
      <c r="T495" s="22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9" t="s">
        <v>234</v>
      </c>
      <c r="AU495" s="229" t="s">
        <v>86</v>
      </c>
      <c r="AV495" s="13" t="s">
        <v>86</v>
      </c>
      <c r="AW495" s="13" t="s">
        <v>37</v>
      </c>
      <c r="AX495" s="13" t="s">
        <v>76</v>
      </c>
      <c r="AY495" s="229" t="s">
        <v>225</v>
      </c>
    </row>
    <row r="496" s="13" customFormat="1">
      <c r="A496" s="13"/>
      <c r="B496" s="218"/>
      <c r="C496" s="219"/>
      <c r="D496" s="220" t="s">
        <v>234</v>
      </c>
      <c r="E496" s="221" t="s">
        <v>19</v>
      </c>
      <c r="F496" s="222" t="s">
        <v>479</v>
      </c>
      <c r="G496" s="219"/>
      <c r="H496" s="223">
        <v>3.75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9" t="s">
        <v>234</v>
      </c>
      <c r="AU496" s="229" t="s">
        <v>86</v>
      </c>
      <c r="AV496" s="13" t="s">
        <v>86</v>
      </c>
      <c r="AW496" s="13" t="s">
        <v>37</v>
      </c>
      <c r="AX496" s="13" t="s">
        <v>76</v>
      </c>
      <c r="AY496" s="229" t="s">
        <v>225</v>
      </c>
    </row>
    <row r="497" s="13" customFormat="1">
      <c r="A497" s="13"/>
      <c r="B497" s="218"/>
      <c r="C497" s="219"/>
      <c r="D497" s="220" t="s">
        <v>234</v>
      </c>
      <c r="E497" s="221" t="s">
        <v>19</v>
      </c>
      <c r="F497" s="222" t="s">
        <v>616</v>
      </c>
      <c r="G497" s="219"/>
      <c r="H497" s="223">
        <v>3.7999999999999998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9" t="s">
        <v>234</v>
      </c>
      <c r="AU497" s="229" t="s">
        <v>86</v>
      </c>
      <c r="AV497" s="13" t="s">
        <v>86</v>
      </c>
      <c r="AW497" s="13" t="s">
        <v>37</v>
      </c>
      <c r="AX497" s="13" t="s">
        <v>76</v>
      </c>
      <c r="AY497" s="229" t="s">
        <v>225</v>
      </c>
    </row>
    <row r="498" s="13" customFormat="1">
      <c r="A498" s="13"/>
      <c r="B498" s="218"/>
      <c r="C498" s="219"/>
      <c r="D498" s="220" t="s">
        <v>234</v>
      </c>
      <c r="E498" s="221" t="s">
        <v>19</v>
      </c>
      <c r="F498" s="222" t="s">
        <v>617</v>
      </c>
      <c r="G498" s="219"/>
      <c r="H498" s="223">
        <v>7.7999999999999998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29" t="s">
        <v>234</v>
      </c>
      <c r="AU498" s="229" t="s">
        <v>86</v>
      </c>
      <c r="AV498" s="13" t="s">
        <v>86</v>
      </c>
      <c r="AW498" s="13" t="s">
        <v>37</v>
      </c>
      <c r="AX498" s="13" t="s">
        <v>76</v>
      </c>
      <c r="AY498" s="229" t="s">
        <v>225</v>
      </c>
    </row>
    <row r="499" s="13" customFormat="1">
      <c r="A499" s="13"/>
      <c r="B499" s="218"/>
      <c r="C499" s="219"/>
      <c r="D499" s="220" t="s">
        <v>234</v>
      </c>
      <c r="E499" s="221" t="s">
        <v>19</v>
      </c>
      <c r="F499" s="222" t="s">
        <v>618</v>
      </c>
      <c r="G499" s="219"/>
      <c r="H499" s="223">
        <v>15</v>
      </c>
      <c r="I499" s="224"/>
      <c r="J499" s="219"/>
      <c r="K499" s="219"/>
      <c r="L499" s="225"/>
      <c r="M499" s="226"/>
      <c r="N499" s="227"/>
      <c r="O499" s="227"/>
      <c r="P499" s="227"/>
      <c r="Q499" s="227"/>
      <c r="R499" s="227"/>
      <c r="S499" s="227"/>
      <c r="T499" s="22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9" t="s">
        <v>234</v>
      </c>
      <c r="AU499" s="229" t="s">
        <v>86</v>
      </c>
      <c r="AV499" s="13" t="s">
        <v>86</v>
      </c>
      <c r="AW499" s="13" t="s">
        <v>37</v>
      </c>
      <c r="AX499" s="13" t="s">
        <v>76</v>
      </c>
      <c r="AY499" s="229" t="s">
        <v>225</v>
      </c>
    </row>
    <row r="500" s="13" customFormat="1">
      <c r="A500" s="13"/>
      <c r="B500" s="218"/>
      <c r="C500" s="219"/>
      <c r="D500" s="220" t="s">
        <v>234</v>
      </c>
      <c r="E500" s="221" t="s">
        <v>19</v>
      </c>
      <c r="F500" s="222" t="s">
        <v>484</v>
      </c>
      <c r="G500" s="219"/>
      <c r="H500" s="223">
        <v>8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9" t="s">
        <v>234</v>
      </c>
      <c r="AU500" s="229" t="s">
        <v>86</v>
      </c>
      <c r="AV500" s="13" t="s">
        <v>86</v>
      </c>
      <c r="AW500" s="13" t="s">
        <v>37</v>
      </c>
      <c r="AX500" s="13" t="s">
        <v>76</v>
      </c>
      <c r="AY500" s="229" t="s">
        <v>225</v>
      </c>
    </row>
    <row r="501" s="13" customFormat="1">
      <c r="A501" s="13"/>
      <c r="B501" s="218"/>
      <c r="C501" s="219"/>
      <c r="D501" s="220" t="s">
        <v>234</v>
      </c>
      <c r="E501" s="221" t="s">
        <v>19</v>
      </c>
      <c r="F501" s="222" t="s">
        <v>619</v>
      </c>
      <c r="G501" s="219"/>
      <c r="H501" s="223">
        <v>5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9" t="s">
        <v>234</v>
      </c>
      <c r="AU501" s="229" t="s">
        <v>86</v>
      </c>
      <c r="AV501" s="13" t="s">
        <v>86</v>
      </c>
      <c r="AW501" s="13" t="s">
        <v>37</v>
      </c>
      <c r="AX501" s="13" t="s">
        <v>76</v>
      </c>
      <c r="AY501" s="229" t="s">
        <v>225</v>
      </c>
    </row>
    <row r="502" s="13" customFormat="1">
      <c r="A502" s="13"/>
      <c r="B502" s="218"/>
      <c r="C502" s="219"/>
      <c r="D502" s="220" t="s">
        <v>234</v>
      </c>
      <c r="E502" s="221" t="s">
        <v>19</v>
      </c>
      <c r="F502" s="222" t="s">
        <v>620</v>
      </c>
      <c r="G502" s="219"/>
      <c r="H502" s="223">
        <v>12.300000000000001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9" t="s">
        <v>234</v>
      </c>
      <c r="AU502" s="229" t="s">
        <v>86</v>
      </c>
      <c r="AV502" s="13" t="s">
        <v>86</v>
      </c>
      <c r="AW502" s="13" t="s">
        <v>37</v>
      </c>
      <c r="AX502" s="13" t="s">
        <v>76</v>
      </c>
      <c r="AY502" s="229" t="s">
        <v>225</v>
      </c>
    </row>
    <row r="503" s="13" customFormat="1">
      <c r="A503" s="13"/>
      <c r="B503" s="218"/>
      <c r="C503" s="219"/>
      <c r="D503" s="220" t="s">
        <v>234</v>
      </c>
      <c r="E503" s="221" t="s">
        <v>19</v>
      </c>
      <c r="F503" s="222" t="s">
        <v>489</v>
      </c>
      <c r="G503" s="219"/>
      <c r="H503" s="223">
        <v>4.25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9" t="s">
        <v>234</v>
      </c>
      <c r="AU503" s="229" t="s">
        <v>86</v>
      </c>
      <c r="AV503" s="13" t="s">
        <v>86</v>
      </c>
      <c r="AW503" s="13" t="s">
        <v>37</v>
      </c>
      <c r="AX503" s="13" t="s">
        <v>76</v>
      </c>
      <c r="AY503" s="229" t="s">
        <v>225</v>
      </c>
    </row>
    <row r="504" s="13" customFormat="1">
      <c r="A504" s="13"/>
      <c r="B504" s="218"/>
      <c r="C504" s="219"/>
      <c r="D504" s="220" t="s">
        <v>234</v>
      </c>
      <c r="E504" s="221" t="s">
        <v>19</v>
      </c>
      <c r="F504" s="222" t="s">
        <v>490</v>
      </c>
      <c r="G504" s="219"/>
      <c r="H504" s="223">
        <v>12.300000000000001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9" t="s">
        <v>234</v>
      </c>
      <c r="AU504" s="229" t="s">
        <v>86</v>
      </c>
      <c r="AV504" s="13" t="s">
        <v>86</v>
      </c>
      <c r="AW504" s="13" t="s">
        <v>37</v>
      </c>
      <c r="AX504" s="13" t="s">
        <v>76</v>
      </c>
      <c r="AY504" s="229" t="s">
        <v>225</v>
      </c>
    </row>
    <row r="505" s="13" customFormat="1">
      <c r="A505" s="13"/>
      <c r="B505" s="218"/>
      <c r="C505" s="219"/>
      <c r="D505" s="220" t="s">
        <v>234</v>
      </c>
      <c r="E505" s="221" t="s">
        <v>19</v>
      </c>
      <c r="F505" s="222" t="s">
        <v>491</v>
      </c>
      <c r="G505" s="219"/>
      <c r="H505" s="223">
        <v>10.199999999999999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9" t="s">
        <v>234</v>
      </c>
      <c r="AU505" s="229" t="s">
        <v>86</v>
      </c>
      <c r="AV505" s="13" t="s">
        <v>86</v>
      </c>
      <c r="AW505" s="13" t="s">
        <v>37</v>
      </c>
      <c r="AX505" s="13" t="s">
        <v>76</v>
      </c>
      <c r="AY505" s="229" t="s">
        <v>225</v>
      </c>
    </row>
    <row r="506" s="13" customFormat="1">
      <c r="A506" s="13"/>
      <c r="B506" s="218"/>
      <c r="C506" s="219"/>
      <c r="D506" s="220" t="s">
        <v>234</v>
      </c>
      <c r="E506" s="221" t="s">
        <v>19</v>
      </c>
      <c r="F506" s="222" t="s">
        <v>621</v>
      </c>
      <c r="G506" s="219"/>
      <c r="H506" s="223">
        <v>2.25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29" t="s">
        <v>234</v>
      </c>
      <c r="AU506" s="229" t="s">
        <v>86</v>
      </c>
      <c r="AV506" s="13" t="s">
        <v>86</v>
      </c>
      <c r="AW506" s="13" t="s">
        <v>37</v>
      </c>
      <c r="AX506" s="13" t="s">
        <v>76</v>
      </c>
      <c r="AY506" s="229" t="s">
        <v>225</v>
      </c>
    </row>
    <row r="507" s="13" customFormat="1">
      <c r="A507" s="13"/>
      <c r="B507" s="218"/>
      <c r="C507" s="219"/>
      <c r="D507" s="220" t="s">
        <v>234</v>
      </c>
      <c r="E507" s="221" t="s">
        <v>19</v>
      </c>
      <c r="F507" s="222" t="s">
        <v>622</v>
      </c>
      <c r="G507" s="219"/>
      <c r="H507" s="223">
        <v>2.25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29" t="s">
        <v>234</v>
      </c>
      <c r="AU507" s="229" t="s">
        <v>86</v>
      </c>
      <c r="AV507" s="13" t="s">
        <v>86</v>
      </c>
      <c r="AW507" s="13" t="s">
        <v>37</v>
      </c>
      <c r="AX507" s="13" t="s">
        <v>76</v>
      </c>
      <c r="AY507" s="229" t="s">
        <v>225</v>
      </c>
    </row>
    <row r="508" s="13" customFormat="1">
      <c r="A508" s="13"/>
      <c r="B508" s="218"/>
      <c r="C508" s="219"/>
      <c r="D508" s="220" t="s">
        <v>234</v>
      </c>
      <c r="E508" s="221" t="s">
        <v>19</v>
      </c>
      <c r="F508" s="222" t="s">
        <v>492</v>
      </c>
      <c r="G508" s="219"/>
      <c r="H508" s="223">
        <v>9.5999999999999996</v>
      </c>
      <c r="I508" s="224"/>
      <c r="J508" s="219"/>
      <c r="K508" s="219"/>
      <c r="L508" s="225"/>
      <c r="M508" s="226"/>
      <c r="N508" s="227"/>
      <c r="O508" s="227"/>
      <c r="P508" s="227"/>
      <c r="Q508" s="227"/>
      <c r="R508" s="227"/>
      <c r="S508" s="227"/>
      <c r="T508" s="22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9" t="s">
        <v>234</v>
      </c>
      <c r="AU508" s="229" t="s">
        <v>86</v>
      </c>
      <c r="AV508" s="13" t="s">
        <v>86</v>
      </c>
      <c r="AW508" s="13" t="s">
        <v>37</v>
      </c>
      <c r="AX508" s="13" t="s">
        <v>76</v>
      </c>
      <c r="AY508" s="229" t="s">
        <v>225</v>
      </c>
    </row>
    <row r="509" s="13" customFormat="1">
      <c r="A509" s="13"/>
      <c r="B509" s="218"/>
      <c r="C509" s="219"/>
      <c r="D509" s="220" t="s">
        <v>234</v>
      </c>
      <c r="E509" s="221" t="s">
        <v>19</v>
      </c>
      <c r="F509" s="222" t="s">
        <v>493</v>
      </c>
      <c r="G509" s="219"/>
      <c r="H509" s="223">
        <v>12.300000000000001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29" t="s">
        <v>234</v>
      </c>
      <c r="AU509" s="229" t="s">
        <v>86</v>
      </c>
      <c r="AV509" s="13" t="s">
        <v>86</v>
      </c>
      <c r="AW509" s="13" t="s">
        <v>37</v>
      </c>
      <c r="AX509" s="13" t="s">
        <v>76</v>
      </c>
      <c r="AY509" s="229" t="s">
        <v>225</v>
      </c>
    </row>
    <row r="510" s="13" customFormat="1">
      <c r="A510" s="13"/>
      <c r="B510" s="218"/>
      <c r="C510" s="219"/>
      <c r="D510" s="220" t="s">
        <v>234</v>
      </c>
      <c r="E510" s="221" t="s">
        <v>19</v>
      </c>
      <c r="F510" s="222" t="s">
        <v>623</v>
      </c>
      <c r="G510" s="219"/>
      <c r="H510" s="223">
        <v>4.5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9" t="s">
        <v>234</v>
      </c>
      <c r="AU510" s="229" t="s">
        <v>86</v>
      </c>
      <c r="AV510" s="13" t="s">
        <v>86</v>
      </c>
      <c r="AW510" s="13" t="s">
        <v>37</v>
      </c>
      <c r="AX510" s="13" t="s">
        <v>76</v>
      </c>
      <c r="AY510" s="229" t="s">
        <v>225</v>
      </c>
    </row>
    <row r="511" s="14" customFormat="1">
      <c r="A511" s="14"/>
      <c r="B511" s="230"/>
      <c r="C511" s="231"/>
      <c r="D511" s="220" t="s">
        <v>234</v>
      </c>
      <c r="E511" s="232" t="s">
        <v>19</v>
      </c>
      <c r="F511" s="233" t="s">
        <v>245</v>
      </c>
      <c r="G511" s="231"/>
      <c r="H511" s="234">
        <v>133.90000000000001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0" t="s">
        <v>234</v>
      </c>
      <c r="AU511" s="240" t="s">
        <v>86</v>
      </c>
      <c r="AV511" s="14" t="s">
        <v>232</v>
      </c>
      <c r="AW511" s="14" t="s">
        <v>37</v>
      </c>
      <c r="AX511" s="14" t="s">
        <v>84</v>
      </c>
      <c r="AY511" s="240" t="s">
        <v>225</v>
      </c>
    </row>
    <row r="512" s="2" customFormat="1" ht="16.5" customHeight="1">
      <c r="A512" s="39"/>
      <c r="B512" s="40"/>
      <c r="C512" s="205" t="s">
        <v>624</v>
      </c>
      <c r="D512" s="205" t="s">
        <v>227</v>
      </c>
      <c r="E512" s="206" t="s">
        <v>625</v>
      </c>
      <c r="F512" s="207" t="s">
        <v>626</v>
      </c>
      <c r="G512" s="208" t="s">
        <v>380</v>
      </c>
      <c r="H512" s="209">
        <v>30</v>
      </c>
      <c r="I512" s="210"/>
      <c r="J512" s="211">
        <f>ROUND(I512*H512,2)</f>
        <v>0</v>
      </c>
      <c r="K512" s="207" t="s">
        <v>19</v>
      </c>
      <c r="L512" s="45"/>
      <c r="M512" s="212" t="s">
        <v>19</v>
      </c>
      <c r="N512" s="213" t="s">
        <v>47</v>
      </c>
      <c r="O512" s="85"/>
      <c r="P512" s="214">
        <f>O512*H512</f>
        <v>0</v>
      </c>
      <c r="Q512" s="214">
        <v>0</v>
      </c>
      <c r="R512" s="214">
        <f>Q512*H512</f>
        <v>0</v>
      </c>
      <c r="S512" s="214">
        <v>0.082000000000000003</v>
      </c>
      <c r="T512" s="215">
        <f>S512*H512</f>
        <v>2.46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6" t="s">
        <v>232</v>
      </c>
      <c r="AT512" s="216" t="s">
        <v>227</v>
      </c>
      <c r="AU512" s="216" t="s">
        <v>86</v>
      </c>
      <c r="AY512" s="18" t="s">
        <v>225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8" t="s">
        <v>84</v>
      </c>
      <c r="BK512" s="217">
        <f>ROUND(I512*H512,2)</f>
        <v>0</v>
      </c>
      <c r="BL512" s="18" t="s">
        <v>232</v>
      </c>
      <c r="BM512" s="216" t="s">
        <v>627</v>
      </c>
    </row>
    <row r="513" s="13" customFormat="1">
      <c r="A513" s="13"/>
      <c r="B513" s="218"/>
      <c r="C513" s="219"/>
      <c r="D513" s="220" t="s">
        <v>234</v>
      </c>
      <c r="E513" s="221" t="s">
        <v>19</v>
      </c>
      <c r="F513" s="222" t="s">
        <v>536</v>
      </c>
      <c r="G513" s="219"/>
      <c r="H513" s="223">
        <v>2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9" t="s">
        <v>234</v>
      </c>
      <c r="AU513" s="229" t="s">
        <v>86</v>
      </c>
      <c r="AV513" s="13" t="s">
        <v>86</v>
      </c>
      <c r="AW513" s="13" t="s">
        <v>37</v>
      </c>
      <c r="AX513" s="13" t="s">
        <v>76</v>
      </c>
      <c r="AY513" s="229" t="s">
        <v>225</v>
      </c>
    </row>
    <row r="514" s="13" customFormat="1">
      <c r="A514" s="13"/>
      <c r="B514" s="218"/>
      <c r="C514" s="219"/>
      <c r="D514" s="220" t="s">
        <v>234</v>
      </c>
      <c r="E514" s="221" t="s">
        <v>19</v>
      </c>
      <c r="F514" s="222" t="s">
        <v>537</v>
      </c>
      <c r="G514" s="219"/>
      <c r="H514" s="223">
        <v>2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9" t="s">
        <v>234</v>
      </c>
      <c r="AU514" s="229" t="s">
        <v>86</v>
      </c>
      <c r="AV514" s="13" t="s">
        <v>86</v>
      </c>
      <c r="AW514" s="13" t="s">
        <v>37</v>
      </c>
      <c r="AX514" s="13" t="s">
        <v>76</v>
      </c>
      <c r="AY514" s="229" t="s">
        <v>225</v>
      </c>
    </row>
    <row r="515" s="13" customFormat="1">
      <c r="A515" s="13"/>
      <c r="B515" s="218"/>
      <c r="C515" s="219"/>
      <c r="D515" s="220" t="s">
        <v>234</v>
      </c>
      <c r="E515" s="221" t="s">
        <v>19</v>
      </c>
      <c r="F515" s="222" t="s">
        <v>538</v>
      </c>
      <c r="G515" s="219"/>
      <c r="H515" s="223">
        <v>2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29" t="s">
        <v>234</v>
      </c>
      <c r="AU515" s="229" t="s">
        <v>86</v>
      </c>
      <c r="AV515" s="13" t="s">
        <v>86</v>
      </c>
      <c r="AW515" s="13" t="s">
        <v>37</v>
      </c>
      <c r="AX515" s="13" t="s">
        <v>76</v>
      </c>
      <c r="AY515" s="229" t="s">
        <v>225</v>
      </c>
    </row>
    <row r="516" s="13" customFormat="1">
      <c r="A516" s="13"/>
      <c r="B516" s="218"/>
      <c r="C516" s="219"/>
      <c r="D516" s="220" t="s">
        <v>234</v>
      </c>
      <c r="E516" s="221" t="s">
        <v>19</v>
      </c>
      <c r="F516" s="222" t="s">
        <v>520</v>
      </c>
      <c r="G516" s="219"/>
      <c r="H516" s="223">
        <v>2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29" t="s">
        <v>234</v>
      </c>
      <c r="AU516" s="229" t="s">
        <v>86</v>
      </c>
      <c r="AV516" s="13" t="s">
        <v>86</v>
      </c>
      <c r="AW516" s="13" t="s">
        <v>37</v>
      </c>
      <c r="AX516" s="13" t="s">
        <v>76</v>
      </c>
      <c r="AY516" s="229" t="s">
        <v>225</v>
      </c>
    </row>
    <row r="517" s="13" customFormat="1">
      <c r="A517" s="13"/>
      <c r="B517" s="218"/>
      <c r="C517" s="219"/>
      <c r="D517" s="220" t="s">
        <v>234</v>
      </c>
      <c r="E517" s="221" t="s">
        <v>19</v>
      </c>
      <c r="F517" s="222" t="s">
        <v>521</v>
      </c>
      <c r="G517" s="219"/>
      <c r="H517" s="223">
        <v>2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29" t="s">
        <v>234</v>
      </c>
      <c r="AU517" s="229" t="s">
        <v>86</v>
      </c>
      <c r="AV517" s="13" t="s">
        <v>86</v>
      </c>
      <c r="AW517" s="13" t="s">
        <v>37</v>
      </c>
      <c r="AX517" s="13" t="s">
        <v>76</v>
      </c>
      <c r="AY517" s="229" t="s">
        <v>225</v>
      </c>
    </row>
    <row r="518" s="13" customFormat="1">
      <c r="A518" s="13"/>
      <c r="B518" s="218"/>
      <c r="C518" s="219"/>
      <c r="D518" s="220" t="s">
        <v>234</v>
      </c>
      <c r="E518" s="221" t="s">
        <v>19</v>
      </c>
      <c r="F518" s="222" t="s">
        <v>522</v>
      </c>
      <c r="G518" s="219"/>
      <c r="H518" s="223">
        <v>2</v>
      </c>
      <c r="I518" s="224"/>
      <c r="J518" s="219"/>
      <c r="K518" s="219"/>
      <c r="L518" s="225"/>
      <c r="M518" s="226"/>
      <c r="N518" s="227"/>
      <c r="O518" s="227"/>
      <c r="P518" s="227"/>
      <c r="Q518" s="227"/>
      <c r="R518" s="227"/>
      <c r="S518" s="227"/>
      <c r="T518" s="22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9" t="s">
        <v>234</v>
      </c>
      <c r="AU518" s="229" t="s">
        <v>86</v>
      </c>
      <c r="AV518" s="13" t="s">
        <v>86</v>
      </c>
      <c r="AW518" s="13" t="s">
        <v>37</v>
      </c>
      <c r="AX518" s="13" t="s">
        <v>76</v>
      </c>
      <c r="AY518" s="229" t="s">
        <v>225</v>
      </c>
    </row>
    <row r="519" s="13" customFormat="1">
      <c r="A519" s="13"/>
      <c r="B519" s="218"/>
      <c r="C519" s="219"/>
      <c r="D519" s="220" t="s">
        <v>234</v>
      </c>
      <c r="E519" s="221" t="s">
        <v>19</v>
      </c>
      <c r="F519" s="222" t="s">
        <v>542</v>
      </c>
      <c r="G519" s="219"/>
      <c r="H519" s="223">
        <v>2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9" t="s">
        <v>234</v>
      </c>
      <c r="AU519" s="229" t="s">
        <v>86</v>
      </c>
      <c r="AV519" s="13" t="s">
        <v>86</v>
      </c>
      <c r="AW519" s="13" t="s">
        <v>37</v>
      </c>
      <c r="AX519" s="13" t="s">
        <v>76</v>
      </c>
      <c r="AY519" s="229" t="s">
        <v>225</v>
      </c>
    </row>
    <row r="520" s="13" customFormat="1">
      <c r="A520" s="13"/>
      <c r="B520" s="218"/>
      <c r="C520" s="219"/>
      <c r="D520" s="220" t="s">
        <v>234</v>
      </c>
      <c r="E520" s="221" t="s">
        <v>19</v>
      </c>
      <c r="F520" s="222" t="s">
        <v>551</v>
      </c>
      <c r="G520" s="219"/>
      <c r="H520" s="223">
        <v>2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9" t="s">
        <v>234</v>
      </c>
      <c r="AU520" s="229" t="s">
        <v>86</v>
      </c>
      <c r="AV520" s="13" t="s">
        <v>86</v>
      </c>
      <c r="AW520" s="13" t="s">
        <v>37</v>
      </c>
      <c r="AX520" s="13" t="s">
        <v>76</v>
      </c>
      <c r="AY520" s="229" t="s">
        <v>225</v>
      </c>
    </row>
    <row r="521" s="13" customFormat="1">
      <c r="A521" s="13"/>
      <c r="B521" s="218"/>
      <c r="C521" s="219"/>
      <c r="D521" s="220" t="s">
        <v>234</v>
      </c>
      <c r="E521" s="221" t="s">
        <v>19</v>
      </c>
      <c r="F521" s="222" t="s">
        <v>591</v>
      </c>
      <c r="G521" s="219"/>
      <c r="H521" s="223">
        <v>2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9" t="s">
        <v>234</v>
      </c>
      <c r="AU521" s="229" t="s">
        <v>86</v>
      </c>
      <c r="AV521" s="13" t="s">
        <v>86</v>
      </c>
      <c r="AW521" s="13" t="s">
        <v>37</v>
      </c>
      <c r="AX521" s="13" t="s">
        <v>76</v>
      </c>
      <c r="AY521" s="229" t="s">
        <v>225</v>
      </c>
    </row>
    <row r="522" s="13" customFormat="1">
      <c r="A522" s="13"/>
      <c r="B522" s="218"/>
      <c r="C522" s="219"/>
      <c r="D522" s="220" t="s">
        <v>234</v>
      </c>
      <c r="E522" s="221" t="s">
        <v>19</v>
      </c>
      <c r="F522" s="222" t="s">
        <v>592</v>
      </c>
      <c r="G522" s="219"/>
      <c r="H522" s="223">
        <v>2</v>
      </c>
      <c r="I522" s="224"/>
      <c r="J522" s="219"/>
      <c r="K522" s="219"/>
      <c r="L522" s="225"/>
      <c r="M522" s="226"/>
      <c r="N522" s="227"/>
      <c r="O522" s="227"/>
      <c r="P522" s="227"/>
      <c r="Q522" s="227"/>
      <c r="R522" s="227"/>
      <c r="S522" s="227"/>
      <c r="T522" s="22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9" t="s">
        <v>234</v>
      </c>
      <c r="AU522" s="229" t="s">
        <v>86</v>
      </c>
      <c r="AV522" s="13" t="s">
        <v>86</v>
      </c>
      <c r="AW522" s="13" t="s">
        <v>37</v>
      </c>
      <c r="AX522" s="13" t="s">
        <v>76</v>
      </c>
      <c r="AY522" s="229" t="s">
        <v>225</v>
      </c>
    </row>
    <row r="523" s="13" customFormat="1">
      <c r="A523" s="13"/>
      <c r="B523" s="218"/>
      <c r="C523" s="219"/>
      <c r="D523" s="220" t="s">
        <v>234</v>
      </c>
      <c r="E523" s="221" t="s">
        <v>19</v>
      </c>
      <c r="F523" s="222" t="s">
        <v>521</v>
      </c>
      <c r="G523" s="219"/>
      <c r="H523" s="223">
        <v>2</v>
      </c>
      <c r="I523" s="224"/>
      <c r="J523" s="219"/>
      <c r="K523" s="219"/>
      <c r="L523" s="225"/>
      <c r="M523" s="226"/>
      <c r="N523" s="227"/>
      <c r="O523" s="227"/>
      <c r="P523" s="227"/>
      <c r="Q523" s="227"/>
      <c r="R523" s="227"/>
      <c r="S523" s="227"/>
      <c r="T523" s="22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9" t="s">
        <v>234</v>
      </c>
      <c r="AU523" s="229" t="s">
        <v>86</v>
      </c>
      <c r="AV523" s="13" t="s">
        <v>86</v>
      </c>
      <c r="AW523" s="13" t="s">
        <v>37</v>
      </c>
      <c r="AX523" s="13" t="s">
        <v>76</v>
      </c>
      <c r="AY523" s="229" t="s">
        <v>225</v>
      </c>
    </row>
    <row r="524" s="13" customFormat="1">
      <c r="A524" s="13"/>
      <c r="B524" s="218"/>
      <c r="C524" s="219"/>
      <c r="D524" s="220" t="s">
        <v>234</v>
      </c>
      <c r="E524" s="221" t="s">
        <v>19</v>
      </c>
      <c r="F524" s="222" t="s">
        <v>522</v>
      </c>
      <c r="G524" s="219"/>
      <c r="H524" s="223">
        <v>2</v>
      </c>
      <c r="I524" s="224"/>
      <c r="J524" s="219"/>
      <c r="K524" s="219"/>
      <c r="L524" s="225"/>
      <c r="M524" s="226"/>
      <c r="N524" s="227"/>
      <c r="O524" s="227"/>
      <c r="P524" s="227"/>
      <c r="Q524" s="227"/>
      <c r="R524" s="227"/>
      <c r="S524" s="227"/>
      <c r="T524" s="22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29" t="s">
        <v>234</v>
      </c>
      <c r="AU524" s="229" t="s">
        <v>86</v>
      </c>
      <c r="AV524" s="13" t="s">
        <v>86</v>
      </c>
      <c r="AW524" s="13" t="s">
        <v>37</v>
      </c>
      <c r="AX524" s="13" t="s">
        <v>76</v>
      </c>
      <c r="AY524" s="229" t="s">
        <v>225</v>
      </c>
    </row>
    <row r="525" s="13" customFormat="1">
      <c r="A525" s="13"/>
      <c r="B525" s="218"/>
      <c r="C525" s="219"/>
      <c r="D525" s="220" t="s">
        <v>234</v>
      </c>
      <c r="E525" s="221" t="s">
        <v>19</v>
      </c>
      <c r="F525" s="222" t="s">
        <v>593</v>
      </c>
      <c r="G525" s="219"/>
      <c r="H525" s="223">
        <v>2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29" t="s">
        <v>234</v>
      </c>
      <c r="AU525" s="229" t="s">
        <v>86</v>
      </c>
      <c r="AV525" s="13" t="s">
        <v>86</v>
      </c>
      <c r="AW525" s="13" t="s">
        <v>37</v>
      </c>
      <c r="AX525" s="13" t="s">
        <v>76</v>
      </c>
      <c r="AY525" s="229" t="s">
        <v>225</v>
      </c>
    </row>
    <row r="526" s="13" customFormat="1">
      <c r="A526" s="13"/>
      <c r="B526" s="218"/>
      <c r="C526" s="219"/>
      <c r="D526" s="220" t="s">
        <v>234</v>
      </c>
      <c r="E526" s="221" t="s">
        <v>19</v>
      </c>
      <c r="F526" s="222" t="s">
        <v>594</v>
      </c>
      <c r="G526" s="219"/>
      <c r="H526" s="223">
        <v>2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9" t="s">
        <v>234</v>
      </c>
      <c r="AU526" s="229" t="s">
        <v>86</v>
      </c>
      <c r="AV526" s="13" t="s">
        <v>86</v>
      </c>
      <c r="AW526" s="13" t="s">
        <v>37</v>
      </c>
      <c r="AX526" s="13" t="s">
        <v>76</v>
      </c>
      <c r="AY526" s="229" t="s">
        <v>225</v>
      </c>
    </row>
    <row r="527" s="13" customFormat="1">
      <c r="A527" s="13"/>
      <c r="B527" s="218"/>
      <c r="C527" s="219"/>
      <c r="D527" s="220" t="s">
        <v>234</v>
      </c>
      <c r="E527" s="221" t="s">
        <v>19</v>
      </c>
      <c r="F527" s="222" t="s">
        <v>497</v>
      </c>
      <c r="G527" s="219"/>
      <c r="H527" s="223">
        <v>2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9" t="s">
        <v>234</v>
      </c>
      <c r="AU527" s="229" t="s">
        <v>86</v>
      </c>
      <c r="AV527" s="13" t="s">
        <v>86</v>
      </c>
      <c r="AW527" s="13" t="s">
        <v>37</v>
      </c>
      <c r="AX527" s="13" t="s">
        <v>76</v>
      </c>
      <c r="AY527" s="229" t="s">
        <v>225</v>
      </c>
    </row>
    <row r="528" s="14" customFormat="1">
      <c r="A528" s="14"/>
      <c r="B528" s="230"/>
      <c r="C528" s="231"/>
      <c r="D528" s="220" t="s">
        <v>234</v>
      </c>
      <c r="E528" s="232" t="s">
        <v>19</v>
      </c>
      <c r="F528" s="233" t="s">
        <v>245</v>
      </c>
      <c r="G528" s="231"/>
      <c r="H528" s="234">
        <v>30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0" t="s">
        <v>234</v>
      </c>
      <c r="AU528" s="240" t="s">
        <v>86</v>
      </c>
      <c r="AV528" s="14" t="s">
        <v>232</v>
      </c>
      <c r="AW528" s="14" t="s">
        <v>37</v>
      </c>
      <c r="AX528" s="14" t="s">
        <v>84</v>
      </c>
      <c r="AY528" s="240" t="s">
        <v>225</v>
      </c>
    </row>
    <row r="529" s="12" customFormat="1" ht="22.8" customHeight="1">
      <c r="A529" s="12"/>
      <c r="B529" s="189"/>
      <c r="C529" s="190"/>
      <c r="D529" s="191" t="s">
        <v>75</v>
      </c>
      <c r="E529" s="203" t="s">
        <v>628</v>
      </c>
      <c r="F529" s="203" t="s">
        <v>629</v>
      </c>
      <c r="G529" s="190"/>
      <c r="H529" s="190"/>
      <c r="I529" s="193"/>
      <c r="J529" s="204">
        <f>BK529</f>
        <v>0</v>
      </c>
      <c r="K529" s="190"/>
      <c r="L529" s="195"/>
      <c r="M529" s="196"/>
      <c r="N529" s="197"/>
      <c r="O529" s="197"/>
      <c r="P529" s="198">
        <f>SUM(P530:P535)</f>
        <v>0</v>
      </c>
      <c r="Q529" s="197"/>
      <c r="R529" s="198">
        <f>SUM(R530:R535)</f>
        <v>0</v>
      </c>
      <c r="S529" s="197"/>
      <c r="T529" s="199">
        <f>SUM(T530:T535)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00" t="s">
        <v>84</v>
      </c>
      <c r="AT529" s="201" t="s">
        <v>75</v>
      </c>
      <c r="AU529" s="201" t="s">
        <v>84</v>
      </c>
      <c r="AY529" s="200" t="s">
        <v>225</v>
      </c>
      <c r="BK529" s="202">
        <f>SUM(BK530:BK535)</f>
        <v>0</v>
      </c>
    </row>
    <row r="530" s="2" customFormat="1">
      <c r="A530" s="39"/>
      <c r="B530" s="40"/>
      <c r="C530" s="205" t="s">
        <v>630</v>
      </c>
      <c r="D530" s="205" t="s">
        <v>227</v>
      </c>
      <c r="E530" s="206" t="s">
        <v>631</v>
      </c>
      <c r="F530" s="207" t="s">
        <v>632</v>
      </c>
      <c r="G530" s="208" t="s">
        <v>361</v>
      </c>
      <c r="H530" s="209">
        <v>71.784000000000006</v>
      </c>
      <c r="I530" s="210"/>
      <c r="J530" s="211">
        <f>ROUND(I530*H530,2)</f>
        <v>0</v>
      </c>
      <c r="K530" s="207" t="s">
        <v>231</v>
      </c>
      <c r="L530" s="45"/>
      <c r="M530" s="212" t="s">
        <v>19</v>
      </c>
      <c r="N530" s="213" t="s">
        <v>47</v>
      </c>
      <c r="O530" s="85"/>
      <c r="P530" s="214">
        <f>O530*H530</f>
        <v>0</v>
      </c>
      <c r="Q530" s="214">
        <v>0</v>
      </c>
      <c r="R530" s="214">
        <f>Q530*H530</f>
        <v>0</v>
      </c>
      <c r="S530" s="214">
        <v>0</v>
      </c>
      <c r="T530" s="215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6" t="s">
        <v>232</v>
      </c>
      <c r="AT530" s="216" t="s">
        <v>227</v>
      </c>
      <c r="AU530" s="216" t="s">
        <v>86</v>
      </c>
      <c r="AY530" s="18" t="s">
        <v>225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8" t="s">
        <v>84</v>
      </c>
      <c r="BK530" s="217">
        <f>ROUND(I530*H530,2)</f>
        <v>0</v>
      </c>
      <c r="BL530" s="18" t="s">
        <v>232</v>
      </c>
      <c r="BM530" s="216" t="s">
        <v>633</v>
      </c>
    </row>
    <row r="531" s="2" customFormat="1">
      <c r="A531" s="39"/>
      <c r="B531" s="40"/>
      <c r="C531" s="205" t="s">
        <v>634</v>
      </c>
      <c r="D531" s="205" t="s">
        <v>227</v>
      </c>
      <c r="E531" s="206" t="s">
        <v>635</v>
      </c>
      <c r="F531" s="207" t="s">
        <v>636</v>
      </c>
      <c r="G531" s="208" t="s">
        <v>361</v>
      </c>
      <c r="H531" s="209">
        <v>1363.896</v>
      </c>
      <c r="I531" s="210"/>
      <c r="J531" s="211">
        <f>ROUND(I531*H531,2)</f>
        <v>0</v>
      </c>
      <c r="K531" s="207" t="s">
        <v>231</v>
      </c>
      <c r="L531" s="45"/>
      <c r="M531" s="212" t="s">
        <v>19</v>
      </c>
      <c r="N531" s="213" t="s">
        <v>47</v>
      </c>
      <c r="O531" s="85"/>
      <c r="P531" s="214">
        <f>O531*H531</f>
        <v>0</v>
      </c>
      <c r="Q531" s="214">
        <v>0</v>
      </c>
      <c r="R531" s="214">
        <f>Q531*H531</f>
        <v>0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232</v>
      </c>
      <c r="AT531" s="216" t="s">
        <v>227</v>
      </c>
      <c r="AU531" s="216" t="s">
        <v>86</v>
      </c>
      <c r="AY531" s="18" t="s">
        <v>225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84</v>
      </c>
      <c r="BK531" s="217">
        <f>ROUND(I531*H531,2)</f>
        <v>0</v>
      </c>
      <c r="BL531" s="18" t="s">
        <v>232</v>
      </c>
      <c r="BM531" s="216" t="s">
        <v>637</v>
      </c>
    </row>
    <row r="532" s="2" customFormat="1">
      <c r="A532" s="39"/>
      <c r="B532" s="40"/>
      <c r="C532" s="41"/>
      <c r="D532" s="220" t="s">
        <v>414</v>
      </c>
      <c r="E532" s="41"/>
      <c r="F532" s="251" t="s">
        <v>638</v>
      </c>
      <c r="G532" s="41"/>
      <c r="H532" s="41"/>
      <c r="I532" s="252"/>
      <c r="J532" s="41"/>
      <c r="K532" s="41"/>
      <c r="L532" s="45"/>
      <c r="M532" s="253"/>
      <c r="N532" s="254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414</v>
      </c>
      <c r="AU532" s="18" t="s">
        <v>86</v>
      </c>
    </row>
    <row r="533" s="13" customFormat="1">
      <c r="A533" s="13"/>
      <c r="B533" s="218"/>
      <c r="C533" s="219"/>
      <c r="D533" s="220" t="s">
        <v>234</v>
      </c>
      <c r="E533" s="219"/>
      <c r="F533" s="222" t="s">
        <v>639</v>
      </c>
      <c r="G533" s="219"/>
      <c r="H533" s="223">
        <v>1363.896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29" t="s">
        <v>234</v>
      </c>
      <c r="AU533" s="229" t="s">
        <v>86</v>
      </c>
      <c r="AV533" s="13" t="s">
        <v>86</v>
      </c>
      <c r="AW533" s="13" t="s">
        <v>4</v>
      </c>
      <c r="AX533" s="13" t="s">
        <v>84</v>
      </c>
      <c r="AY533" s="229" t="s">
        <v>225</v>
      </c>
    </row>
    <row r="534" s="2" customFormat="1" ht="44.25" customHeight="1">
      <c r="A534" s="39"/>
      <c r="B534" s="40"/>
      <c r="C534" s="205" t="s">
        <v>640</v>
      </c>
      <c r="D534" s="205" t="s">
        <v>227</v>
      </c>
      <c r="E534" s="206" t="s">
        <v>641</v>
      </c>
      <c r="F534" s="207" t="s">
        <v>642</v>
      </c>
      <c r="G534" s="208" t="s">
        <v>361</v>
      </c>
      <c r="H534" s="209">
        <v>70.567999999999998</v>
      </c>
      <c r="I534" s="210"/>
      <c r="J534" s="211">
        <f>ROUND(I534*H534,2)</f>
        <v>0</v>
      </c>
      <c r="K534" s="207" t="s">
        <v>231</v>
      </c>
      <c r="L534" s="45"/>
      <c r="M534" s="212" t="s">
        <v>19</v>
      </c>
      <c r="N534" s="213" t="s">
        <v>47</v>
      </c>
      <c r="O534" s="85"/>
      <c r="P534" s="214">
        <f>O534*H534</f>
        <v>0</v>
      </c>
      <c r="Q534" s="214">
        <v>0</v>
      </c>
      <c r="R534" s="214">
        <f>Q534*H534</f>
        <v>0</v>
      </c>
      <c r="S534" s="214">
        <v>0</v>
      </c>
      <c r="T534" s="215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6" t="s">
        <v>232</v>
      </c>
      <c r="AT534" s="216" t="s">
        <v>227</v>
      </c>
      <c r="AU534" s="216" t="s">
        <v>86</v>
      </c>
      <c r="AY534" s="18" t="s">
        <v>225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8" t="s">
        <v>84</v>
      </c>
      <c r="BK534" s="217">
        <f>ROUND(I534*H534,2)</f>
        <v>0</v>
      </c>
      <c r="BL534" s="18" t="s">
        <v>232</v>
      </c>
      <c r="BM534" s="216" t="s">
        <v>643</v>
      </c>
    </row>
    <row r="535" s="2" customFormat="1" ht="44.25" customHeight="1">
      <c r="A535" s="39"/>
      <c r="B535" s="40"/>
      <c r="C535" s="205" t="s">
        <v>644</v>
      </c>
      <c r="D535" s="205" t="s">
        <v>227</v>
      </c>
      <c r="E535" s="206" t="s">
        <v>645</v>
      </c>
      <c r="F535" s="207" t="s">
        <v>646</v>
      </c>
      <c r="G535" s="208" t="s">
        <v>361</v>
      </c>
      <c r="H535" s="209">
        <v>1.216</v>
      </c>
      <c r="I535" s="210"/>
      <c r="J535" s="211">
        <f>ROUND(I535*H535,2)</f>
        <v>0</v>
      </c>
      <c r="K535" s="207" t="s">
        <v>231</v>
      </c>
      <c r="L535" s="45"/>
      <c r="M535" s="212" t="s">
        <v>19</v>
      </c>
      <c r="N535" s="213" t="s">
        <v>47</v>
      </c>
      <c r="O535" s="85"/>
      <c r="P535" s="214">
        <f>O535*H535</f>
        <v>0</v>
      </c>
      <c r="Q535" s="214">
        <v>0</v>
      </c>
      <c r="R535" s="214">
        <f>Q535*H535</f>
        <v>0</v>
      </c>
      <c r="S535" s="214">
        <v>0</v>
      </c>
      <c r="T535" s="21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6" t="s">
        <v>232</v>
      </c>
      <c r="AT535" s="216" t="s">
        <v>227</v>
      </c>
      <c r="AU535" s="216" t="s">
        <v>86</v>
      </c>
      <c r="AY535" s="18" t="s">
        <v>225</v>
      </c>
      <c r="BE535" s="217">
        <f>IF(N535="základní",J535,0)</f>
        <v>0</v>
      </c>
      <c r="BF535" s="217">
        <f>IF(N535="snížená",J535,0)</f>
        <v>0</v>
      </c>
      <c r="BG535" s="217">
        <f>IF(N535="zákl. přenesená",J535,0)</f>
        <v>0</v>
      </c>
      <c r="BH535" s="217">
        <f>IF(N535="sníž. přenesená",J535,0)</f>
        <v>0</v>
      </c>
      <c r="BI535" s="217">
        <f>IF(N535="nulová",J535,0)</f>
        <v>0</v>
      </c>
      <c r="BJ535" s="18" t="s">
        <v>84</v>
      </c>
      <c r="BK535" s="217">
        <f>ROUND(I535*H535,2)</f>
        <v>0</v>
      </c>
      <c r="BL535" s="18" t="s">
        <v>232</v>
      </c>
      <c r="BM535" s="216" t="s">
        <v>647</v>
      </c>
    </row>
    <row r="536" s="12" customFormat="1" ht="22.8" customHeight="1">
      <c r="A536" s="12"/>
      <c r="B536" s="189"/>
      <c r="C536" s="190"/>
      <c r="D536" s="191" t="s">
        <v>75</v>
      </c>
      <c r="E536" s="203" t="s">
        <v>648</v>
      </c>
      <c r="F536" s="203" t="s">
        <v>649</v>
      </c>
      <c r="G536" s="190"/>
      <c r="H536" s="190"/>
      <c r="I536" s="193"/>
      <c r="J536" s="204">
        <f>BK536</f>
        <v>0</v>
      </c>
      <c r="K536" s="190"/>
      <c r="L536" s="195"/>
      <c r="M536" s="196"/>
      <c r="N536" s="197"/>
      <c r="O536" s="197"/>
      <c r="P536" s="198">
        <f>P537</f>
        <v>0</v>
      </c>
      <c r="Q536" s="197"/>
      <c r="R536" s="198">
        <f>R537</f>
        <v>0</v>
      </c>
      <c r="S536" s="197"/>
      <c r="T536" s="199">
        <f>T537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0" t="s">
        <v>84</v>
      </c>
      <c r="AT536" s="201" t="s">
        <v>75</v>
      </c>
      <c r="AU536" s="201" t="s">
        <v>84</v>
      </c>
      <c r="AY536" s="200" t="s">
        <v>225</v>
      </c>
      <c r="BK536" s="202">
        <f>BK537</f>
        <v>0</v>
      </c>
    </row>
    <row r="537" s="2" customFormat="1" ht="44.25" customHeight="1">
      <c r="A537" s="39"/>
      <c r="B537" s="40"/>
      <c r="C537" s="205" t="s">
        <v>650</v>
      </c>
      <c r="D537" s="205" t="s">
        <v>227</v>
      </c>
      <c r="E537" s="206" t="s">
        <v>651</v>
      </c>
      <c r="F537" s="207" t="s">
        <v>652</v>
      </c>
      <c r="G537" s="208" t="s">
        <v>361</v>
      </c>
      <c r="H537" s="209">
        <v>240.07900000000001</v>
      </c>
      <c r="I537" s="210"/>
      <c r="J537" s="211">
        <f>ROUND(I537*H537,2)</f>
        <v>0</v>
      </c>
      <c r="K537" s="207" t="s">
        <v>231</v>
      </c>
      <c r="L537" s="45"/>
      <c r="M537" s="265" t="s">
        <v>19</v>
      </c>
      <c r="N537" s="266" t="s">
        <v>47</v>
      </c>
      <c r="O537" s="267"/>
      <c r="P537" s="268">
        <f>O537*H537</f>
        <v>0</v>
      </c>
      <c r="Q537" s="268">
        <v>0</v>
      </c>
      <c r="R537" s="268">
        <f>Q537*H537</f>
        <v>0</v>
      </c>
      <c r="S537" s="268">
        <v>0</v>
      </c>
      <c r="T537" s="26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232</v>
      </c>
      <c r="AT537" s="216" t="s">
        <v>227</v>
      </c>
      <c r="AU537" s="216" t="s">
        <v>86</v>
      </c>
      <c r="AY537" s="18" t="s">
        <v>225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84</v>
      </c>
      <c r="BK537" s="217">
        <f>ROUND(I537*H537,2)</f>
        <v>0</v>
      </c>
      <c r="BL537" s="18" t="s">
        <v>232</v>
      </c>
      <c r="BM537" s="216" t="s">
        <v>653</v>
      </c>
    </row>
    <row r="538" s="2" customFormat="1" ht="6.96" customHeight="1">
      <c r="A538" s="39"/>
      <c r="B538" s="60"/>
      <c r="C538" s="61"/>
      <c r="D538" s="61"/>
      <c r="E538" s="61"/>
      <c r="F538" s="61"/>
      <c r="G538" s="61"/>
      <c r="H538" s="61"/>
      <c r="I538" s="61"/>
      <c r="J538" s="61"/>
      <c r="K538" s="61"/>
      <c r="L538" s="45"/>
      <c r="M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</sheetData>
  <sheetProtection sheet="1" autoFilter="0" formatColumns="0" formatRows="0" objects="1" scenarios="1" spinCount="100000" saltValue="gGZ2vww11RZiA7b5erasmbMp+JxvIE0+Ykh+KmmAKORbAqQkH3h7yEjdZrRKctZEZMIYxWgLvNNNpru4CX1p9A==" hashValue="wYfaoAECRINj/ILLnCn/3KtciK54wujxIdUCz9nJam3SryCvqsVLZ2vqqEywZvx3Hm1sMw248fqmR8GPrStqZQ==" algorithmName="SHA-512" password="CC35"/>
  <autoFilter ref="C85:K53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  <c r="AZ2" s="270" t="s">
        <v>654</v>
      </c>
      <c r="BA2" s="270" t="s">
        <v>655</v>
      </c>
      <c r="BB2" s="270" t="s">
        <v>230</v>
      </c>
      <c r="BC2" s="270" t="s">
        <v>1165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19 - P1+P2+P3-5-2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19 - P1+P2+P3-5-2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4.0877625999999996</v>
      </c>
      <c r="S86" s="97"/>
      <c r="T86" s="187">
        <f>T87+T102</f>
        <v>0.13500000000000001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3.9127749999999999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3.9127749999999999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1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3.75475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6.4500000000000002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0.158025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1167</v>
      </c>
      <c r="G91" s="219"/>
      <c r="H91" s="223">
        <v>6.4500000000000002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1168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6.4500000000000002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6.4500000000000002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0.13500000000000001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1.3500000000000001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1169</v>
      </c>
      <c r="G99" s="219"/>
      <c r="H99" s="223">
        <v>1.3500000000000001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3.9129999999999998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0.17498760000000002</v>
      </c>
      <c r="S102" s="197"/>
      <c r="T102" s="199">
        <f>T103+T115</f>
        <v>0.13500000000000001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0.17325000000000002</v>
      </c>
      <c r="S103" s="197"/>
      <c r="T103" s="199">
        <f>SUM(T104:T114)</f>
        <v>0.13500000000000001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165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0.0082500000000000004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1170</v>
      </c>
      <c r="G105" s="219"/>
      <c r="H105" s="223">
        <v>165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0.16500000000000001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0.16500000000000001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1171</v>
      </c>
      <c r="G108" s="219"/>
      <c r="H108" s="223">
        <v>0.16500000000000001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135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0.13500000000000001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1172</v>
      </c>
      <c r="G110" s="219"/>
      <c r="H110" s="223">
        <v>135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135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1173</v>
      </c>
      <c r="G113" s="219"/>
      <c r="H113" s="223">
        <v>135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0.17299999999999999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0.0017376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5.4299999999999997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0.0017376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1174</v>
      </c>
      <c r="G118" s="219"/>
      <c r="H118" s="223">
        <v>5.4299999999999997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Mx9jcWWCWwi2bGvs37jqT6jqru/nCt2PumJ7S4LD7VM+v+Ursy8Zp1x59hL+Rg1lwivKKmBAJEKLCol0YEO80A==" hashValue="RT51MJnCWNYx17i6BXgXuOtLH5KgJuER14SiF7tyl1VDmXWfG/ZPw1pl6cc4mdqYO0NGpyO/PuMHzCPLXOzDm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  <c r="AZ2" s="270" t="s">
        <v>654</v>
      </c>
      <c r="BA2" s="270" t="s">
        <v>655</v>
      </c>
      <c r="BB2" s="270" t="s">
        <v>230</v>
      </c>
      <c r="BC2" s="270" t="s">
        <v>1175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1176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20 - P1+P2+P3-6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20 - P1+P2+P3-6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12.966193400000002</v>
      </c>
      <c r="S86" s="97"/>
      <c r="T86" s="187">
        <f>T87+T102</f>
        <v>0.60499999999999998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12.165213000000001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12.165213000000001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36.774000000000001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0.90096300000000007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1177</v>
      </c>
      <c r="G91" s="219"/>
      <c r="H91" s="223">
        <v>36.774000000000001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1178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36.774000000000001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36.774000000000001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0.60499999999999998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6.0499999999999998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1179</v>
      </c>
      <c r="G99" s="219"/>
      <c r="H99" s="223">
        <v>6.0499999999999998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12.164999999999999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0.80098039999999993</v>
      </c>
      <c r="S102" s="197"/>
      <c r="T102" s="199">
        <f>T103+T115</f>
        <v>0.60499999999999998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0.79274999999999995</v>
      </c>
      <c r="S103" s="197"/>
      <c r="T103" s="199">
        <f>SUM(T104:T114)</f>
        <v>0.60499999999999998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755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0.037749999999999999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1180</v>
      </c>
      <c r="G105" s="219"/>
      <c r="H105" s="223">
        <v>755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0.755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0.755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1181</v>
      </c>
      <c r="G108" s="219"/>
      <c r="H108" s="223">
        <v>0.755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605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0.60499999999999998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1182</v>
      </c>
      <c r="G110" s="219"/>
      <c r="H110" s="223">
        <v>605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605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1183</v>
      </c>
      <c r="G113" s="219"/>
      <c r="H113" s="223">
        <v>605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0.79300000000000004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0.0082304000000000006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25.719999999999999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0.0082304000000000006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1184</v>
      </c>
      <c r="G118" s="219"/>
      <c r="H118" s="223">
        <v>25.719999999999999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t1EBR9m/DEK2haelviSjjATVTrolJrsCBlrqSeHXP9l8Ar6DO3uO0/ERp2sSX7HHlzvquxxbH+SEQRtm8nmuNQ==" hashValue="/3QTZpJbe1K+9FcpsRLDg2tkk0Yg9h78e5kzzVRGFjy8uy+Ufq8/zNVitL5fvYPGtZ6IXEiqruP54+Gyn6U3Y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144</v>
      </c>
      <c r="AZ2" s="270" t="s">
        <v>654</v>
      </c>
      <c r="BA2" s="270" t="s">
        <v>655</v>
      </c>
      <c r="BB2" s="270" t="s">
        <v>230</v>
      </c>
      <c r="BC2" s="270" t="s">
        <v>1185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21 - P1+P2+P3-7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21 - P1+P2+P3-7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7.9721649999999995</v>
      </c>
      <c r="S86" s="97"/>
      <c r="T86" s="187">
        <f>T87+T102</f>
        <v>0.17500000000000002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7.7440629999999997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7.7440629999999997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9.5739999999999998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0.23456299999999999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1187</v>
      </c>
      <c r="G91" s="219"/>
      <c r="H91" s="223">
        <v>9.5739999999999998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1188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9.5739999999999998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9.5739999999999998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0.17499999999999999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1.75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1189</v>
      </c>
      <c r="G99" s="219"/>
      <c r="H99" s="223">
        <v>1.75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7.7439999999999998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0.228102</v>
      </c>
      <c r="S102" s="197"/>
      <c r="T102" s="199">
        <f>T103+T115</f>
        <v>0.17500000000000002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0.22575000000000001</v>
      </c>
      <c r="S103" s="197"/>
      <c r="T103" s="199">
        <f>SUM(T104:T114)</f>
        <v>0.17500000000000002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215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0.010750000000000001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1190</v>
      </c>
      <c r="G105" s="219"/>
      <c r="H105" s="223">
        <v>215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0.215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0.215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1191</v>
      </c>
      <c r="G108" s="219"/>
      <c r="H108" s="223">
        <v>0.215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175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0.17500000000000002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1192</v>
      </c>
      <c r="G110" s="219"/>
      <c r="H110" s="223">
        <v>175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175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1193</v>
      </c>
      <c r="G113" s="219"/>
      <c r="H113" s="223">
        <v>175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0.22600000000000001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0.0023519999999999999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7.3499999999999996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0.0023519999999999999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1194</v>
      </c>
      <c r="G118" s="219"/>
      <c r="H118" s="223">
        <v>7.3499999999999996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z3lVD8PfRGEGtIwL+et0oWQ1UN10QlxQyuDgzggcUchPZ7NAYF1ReFTfZiHopUCO/OKO0DypPwnfx5Wb3FjL/g==" hashValue="Izqler/4qXz2Jd94ClILbiCZ7xp6QFSgXVgXVpXhN1SljJqNR7e93jmfI/NQyCWXszc7WQ5g4fUyUnSgaUQRU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147</v>
      </c>
      <c r="AZ2" s="270" t="s">
        <v>654</v>
      </c>
      <c r="BA2" s="270" t="s">
        <v>655</v>
      </c>
      <c r="BB2" s="270" t="s">
        <v>230</v>
      </c>
      <c r="BC2" s="270" t="s">
        <v>1195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22 - P1+P2+P3-8-1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22 - P1+P2+P3-8-1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12.6574261</v>
      </c>
      <c r="S86" s="97"/>
      <c r="T86" s="187">
        <f>T87+T102</f>
        <v>0.5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11.999568500000001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11.999568500000001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30.013000000000002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0.7353185000000001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1197</v>
      </c>
      <c r="G91" s="219"/>
      <c r="H91" s="223">
        <v>30.013000000000002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1198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30.013000000000002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30.013000000000002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0.5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1199</v>
      </c>
      <c r="G99" s="219"/>
      <c r="H99" s="223">
        <v>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12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0.65785760000000004</v>
      </c>
      <c r="S102" s="197"/>
      <c r="T102" s="199">
        <f>T103+T115</f>
        <v>0.5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0.65100000000000002</v>
      </c>
      <c r="S103" s="197"/>
      <c r="T103" s="199">
        <f>SUM(T104:T114)</f>
        <v>0.5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620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0.031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1200</v>
      </c>
      <c r="G105" s="219"/>
      <c r="H105" s="223">
        <v>620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0.62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0.62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1201</v>
      </c>
      <c r="G108" s="219"/>
      <c r="H108" s="223">
        <v>0.62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500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0.5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1202</v>
      </c>
      <c r="G110" s="219"/>
      <c r="H110" s="223">
        <v>500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500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1203</v>
      </c>
      <c r="G113" s="219"/>
      <c r="H113" s="223">
        <v>500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0.65100000000000002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0.0068576000000000002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21.43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0.0068576000000000002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1204</v>
      </c>
      <c r="G118" s="219"/>
      <c r="H118" s="223">
        <v>21.43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MiR9FkjzNEMCZ86xvU3kjbb/gYXse6S6gaa01HXC8NcjEnYKOqpjwDti62J+QlwlbHn9FUnsvReH+f+hcH00RQ==" hashValue="8HroMkZNUUkP63T1jRAef8VEw7IuxOkGDROnW7rbIcq/GZAPBCpCDqA1g+c6Db80cWgDDMiaOJhrtrWbNaxJF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150</v>
      </c>
      <c r="AZ2" s="270" t="s">
        <v>654</v>
      </c>
      <c r="BA2" s="270" t="s">
        <v>655</v>
      </c>
      <c r="BB2" s="270" t="s">
        <v>230</v>
      </c>
      <c r="BC2" s="270" t="s">
        <v>1195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1205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23 - P1+P2+P3-9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23 - P1+P2+P3-9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12.6574261</v>
      </c>
      <c r="S86" s="97"/>
      <c r="T86" s="187">
        <f>T87+T102</f>
        <v>0.5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11.999568500000001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11.999568500000001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30.013000000000002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0.7353185000000001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1197</v>
      </c>
      <c r="G91" s="219"/>
      <c r="H91" s="223">
        <v>30.013000000000002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1206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30.013000000000002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30.013000000000002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0.5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1199</v>
      </c>
      <c r="G99" s="219"/>
      <c r="H99" s="223">
        <v>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12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0.65785760000000004</v>
      </c>
      <c r="S102" s="197"/>
      <c r="T102" s="199">
        <f>T103+T115</f>
        <v>0.5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0.65100000000000002</v>
      </c>
      <c r="S103" s="197"/>
      <c r="T103" s="199">
        <f>SUM(T104:T114)</f>
        <v>0.5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620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0.031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1200</v>
      </c>
      <c r="G105" s="219"/>
      <c r="H105" s="223">
        <v>620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0.62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0.62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1201</v>
      </c>
      <c r="G108" s="219"/>
      <c r="H108" s="223">
        <v>0.62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500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0.5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1202</v>
      </c>
      <c r="G110" s="219"/>
      <c r="H110" s="223">
        <v>500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500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1203</v>
      </c>
      <c r="G113" s="219"/>
      <c r="H113" s="223">
        <v>500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0.65100000000000002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0.0068576000000000002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21.43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0.0068576000000000002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1204</v>
      </c>
      <c r="G118" s="219"/>
      <c r="H118" s="223">
        <v>21.43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IFAccuajdR6F0nmlS/YyzIfMKht4FZLOGKQhJCKntIrpWmHqCkayXp12x5ZGvR8gMCPbTi+IYJc02nqdGe7I+A==" hashValue="YLrpAesnwEi6s0zd2ox1D6d8jqdBotVyFm0/nA09aLG9Sc7+OD7eq/VkeO9Agb8EXu72S4s5CWXHHvhrQs6Kr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153</v>
      </c>
      <c r="AZ2" s="270" t="s">
        <v>654</v>
      </c>
      <c r="BA2" s="270" t="s">
        <v>655</v>
      </c>
      <c r="BB2" s="270" t="s">
        <v>230</v>
      </c>
      <c r="BC2" s="270" t="s">
        <v>1207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1208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24 - P1+P2+P3-10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24 - P1+P2+P3-10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12.576147300000001</v>
      </c>
      <c r="S86" s="97"/>
      <c r="T86" s="187">
        <f>T87+T102</f>
        <v>0.47000000000000003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11.9554685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11.9554685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28.213000000000001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0.69121850000000007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1209</v>
      </c>
      <c r="G91" s="219"/>
      <c r="H91" s="223">
        <v>28.213000000000001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1210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28.213000000000001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28.213000000000001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0.46999999999999997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4.7000000000000002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1211</v>
      </c>
      <c r="G99" s="219"/>
      <c r="H99" s="223">
        <v>4.7000000000000002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11.955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0.62067879999999997</v>
      </c>
      <c r="S102" s="197"/>
      <c r="T102" s="199">
        <f>T103+T115</f>
        <v>0.47000000000000003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0.61424999999999996</v>
      </c>
      <c r="S103" s="197"/>
      <c r="T103" s="199">
        <f>SUM(T104:T114)</f>
        <v>0.47000000000000003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585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0.029250000000000002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1212</v>
      </c>
      <c r="G105" s="219"/>
      <c r="H105" s="223">
        <v>585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0.58499999999999996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0.58499999999999996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1213</v>
      </c>
      <c r="G108" s="219"/>
      <c r="H108" s="223">
        <v>0.58499999999999996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470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0.47000000000000003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1214</v>
      </c>
      <c r="G110" s="219"/>
      <c r="H110" s="223">
        <v>470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470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1215</v>
      </c>
      <c r="G113" s="219"/>
      <c r="H113" s="223">
        <v>470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0.61399999999999999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0.0064288000000000001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20.09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0.0064288000000000001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1216</v>
      </c>
      <c r="G118" s="219"/>
      <c r="H118" s="223">
        <v>20.09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jOgrfnPxvUbq19AR0ky4p9d6FoJ67ZQDj7AUVyVzpNxey1FqbExeFz7Pk4H5x3fEu8D76larbLyOispTQe+kbg==" hashValue="0GNsdOp6Ouegi+7AtQMa3pN02qIaEHyx463XBgOXtKNZqFdR0DCRW0zySCOquIYfcSLUl8nvhKtQthIxYpPNIw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156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1217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1218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783</v>
      </c>
      <c r="BA6" s="270" t="s">
        <v>784</v>
      </c>
      <c r="BB6" s="270" t="s">
        <v>559</v>
      </c>
      <c r="BC6" s="270" t="s">
        <v>151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786</v>
      </c>
      <c r="BA7" s="270" t="s">
        <v>787</v>
      </c>
      <c r="BB7" s="270" t="s">
        <v>230</v>
      </c>
      <c r="BC7" s="270" t="s">
        <v>974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790</v>
      </c>
      <c r="BA8" s="270" t="s">
        <v>791</v>
      </c>
      <c r="BB8" s="270" t="s">
        <v>559</v>
      </c>
      <c r="BC8" s="270" t="s">
        <v>172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1219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793</v>
      </c>
      <c r="BA9" s="270" t="s">
        <v>794</v>
      </c>
      <c r="BB9" s="270" t="s">
        <v>559</v>
      </c>
      <c r="BC9" s="270" t="s">
        <v>137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796</v>
      </c>
      <c r="BA10" s="270" t="s">
        <v>797</v>
      </c>
      <c r="BB10" s="270" t="s">
        <v>230</v>
      </c>
      <c r="BC10" s="270" t="s">
        <v>137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654</v>
      </c>
      <c r="BA11" s="270" t="s">
        <v>655</v>
      </c>
      <c r="BB11" s="270" t="s">
        <v>230</v>
      </c>
      <c r="BC11" s="270" t="s">
        <v>1220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1221</v>
      </c>
      <c r="BA12" s="270" t="s">
        <v>1222</v>
      </c>
      <c r="BB12" s="270" t="s">
        <v>559</v>
      </c>
      <c r="BC12" s="270" t="s">
        <v>140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ROUND((SUM(BE91:BE246)),  2)</f>
        <v>0</v>
      </c>
      <c r="G33" s="39"/>
      <c r="H33" s="39"/>
      <c r="I33" s="149">
        <v>0.20999999999999999</v>
      </c>
      <c r="J33" s="148">
        <f>ROUND(((SUM(BE91:BE246))*I33),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ROUND((SUM(BF91:BF246)),  2)</f>
        <v>0</v>
      </c>
      <c r="G34" s="39"/>
      <c r="H34" s="39"/>
      <c r="I34" s="149">
        <v>0.14999999999999999</v>
      </c>
      <c r="J34" s="148">
        <f>ROUND(((SUM(BF91:BF246))*I34),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25 - P1-P2-P3-11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J222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J224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J241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J242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25 - P1-P2-P3-11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P92+P224+P241</f>
        <v>0</v>
      </c>
      <c r="Q91" s="97"/>
      <c r="R91" s="186">
        <f>R92+R224+R241</f>
        <v>74.768654339999998</v>
      </c>
      <c r="S91" s="97"/>
      <c r="T91" s="187">
        <f>T92+T224+T241</f>
        <v>36.007999999999996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BK92+BK224+BK241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P93+P135+P153+P170+P215+P222</f>
        <v>0</v>
      </c>
      <c r="Q92" s="197"/>
      <c r="R92" s="198">
        <f>R93+R135+R153+R170+R215+R222</f>
        <v>74.284015139999994</v>
      </c>
      <c r="S92" s="197"/>
      <c r="T92" s="199">
        <f>T93+T135+T153+T170+T215+T222</f>
        <v>35.662999999999997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BK93+BK135+BK153+BK170+BK215+BK222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SUM(P94:P134)</f>
        <v>0</v>
      </c>
      <c r="Q93" s="197"/>
      <c r="R93" s="198">
        <f>SUM(R94:R134)</f>
        <v>0.0030400000000000002</v>
      </c>
      <c r="S93" s="197"/>
      <c r="T93" s="199">
        <f>SUM(T94:T134)</f>
        <v>31.620999999999999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SUM(BK94:BK134)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19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8.3599999999999994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19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19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6.1749999999999998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19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19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1.8620000000000001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19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19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4.1799999999999997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19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57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0.0022800000000000003</v>
      </c>
      <c r="S102" s="214">
        <v>0.091999999999999998</v>
      </c>
      <c r="T102" s="215">
        <f>S102*H102</f>
        <v>5.2439999999999998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1223</v>
      </c>
      <c r="G104" s="219"/>
      <c r="H104" s="223">
        <v>57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1224</v>
      </c>
      <c r="G105" s="219"/>
      <c r="H105" s="223">
        <v>31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19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1225</v>
      </c>
      <c r="G107" s="219"/>
      <c r="H107" s="223">
        <v>19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57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 ht="44.25" customHeight="1">
      <c r="A109" s="39"/>
      <c r="B109" s="40"/>
      <c r="C109" s="205" t="s">
        <v>354</v>
      </c>
      <c r="D109" s="205" t="s">
        <v>227</v>
      </c>
      <c r="E109" s="206" t="s">
        <v>1226</v>
      </c>
      <c r="F109" s="207" t="s">
        <v>1227</v>
      </c>
      <c r="G109" s="208" t="s">
        <v>559</v>
      </c>
      <c r="H109" s="209">
        <v>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0.28999999999999998</v>
      </c>
      <c r="T109" s="215">
        <f>S109*H109</f>
        <v>5.7999999999999998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1228</v>
      </c>
    </row>
    <row r="110" s="13" customFormat="1">
      <c r="A110" s="13"/>
      <c r="B110" s="218"/>
      <c r="C110" s="219"/>
      <c r="D110" s="220" t="s">
        <v>234</v>
      </c>
      <c r="E110" s="221" t="s">
        <v>1221</v>
      </c>
      <c r="F110" s="222" t="s">
        <v>1229</v>
      </c>
      <c r="G110" s="219"/>
      <c r="H110" s="223">
        <v>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>
      <c r="A111" s="39"/>
      <c r="B111" s="40"/>
      <c r="C111" s="205" t="s">
        <v>358</v>
      </c>
      <c r="D111" s="205" t="s">
        <v>227</v>
      </c>
      <c r="E111" s="206" t="s">
        <v>821</v>
      </c>
      <c r="F111" s="207" t="s">
        <v>822</v>
      </c>
      <c r="G111" s="208" t="s">
        <v>230</v>
      </c>
      <c r="H111" s="209">
        <v>38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823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1230</v>
      </c>
      <c r="G112" s="219"/>
      <c r="H112" s="223">
        <v>38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84</v>
      </c>
      <c r="AY112" s="229" t="s">
        <v>225</v>
      </c>
    </row>
    <row r="113" s="2" customFormat="1" ht="44.25" customHeight="1">
      <c r="A113" s="39"/>
      <c r="B113" s="40"/>
      <c r="C113" s="205" t="s">
        <v>365</v>
      </c>
      <c r="D113" s="205" t="s">
        <v>227</v>
      </c>
      <c r="E113" s="206" t="s">
        <v>246</v>
      </c>
      <c r="F113" s="207" t="s">
        <v>247</v>
      </c>
      <c r="G113" s="208" t="s">
        <v>248</v>
      </c>
      <c r="H113" s="209">
        <v>64.400000000000006</v>
      </c>
      <c r="I113" s="210"/>
      <c r="J113" s="211">
        <f>ROUND(I113*H113,2)</f>
        <v>0</v>
      </c>
      <c r="K113" s="207" t="s">
        <v>231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232</v>
      </c>
      <c r="AT113" s="216" t="s">
        <v>227</v>
      </c>
      <c r="AU113" s="216" t="s">
        <v>86</v>
      </c>
      <c r="AY113" s="18" t="s">
        <v>225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232</v>
      </c>
      <c r="BM113" s="216" t="s">
        <v>825</v>
      </c>
    </row>
    <row r="114" s="13" customFormat="1">
      <c r="A114" s="13"/>
      <c r="B114" s="218"/>
      <c r="C114" s="219"/>
      <c r="D114" s="220" t="s">
        <v>234</v>
      </c>
      <c r="E114" s="221" t="s">
        <v>19</v>
      </c>
      <c r="F114" s="222" t="s">
        <v>1231</v>
      </c>
      <c r="G114" s="219"/>
      <c r="H114" s="223">
        <v>64.400000000000006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76</v>
      </c>
      <c r="AY114" s="229" t="s">
        <v>225</v>
      </c>
    </row>
    <row r="115" s="14" customFormat="1">
      <c r="A115" s="14"/>
      <c r="B115" s="230"/>
      <c r="C115" s="231"/>
      <c r="D115" s="220" t="s">
        <v>234</v>
      </c>
      <c r="E115" s="232" t="s">
        <v>778</v>
      </c>
      <c r="F115" s="233" t="s">
        <v>245</v>
      </c>
      <c r="G115" s="231"/>
      <c r="H115" s="234">
        <v>64.400000000000006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234</v>
      </c>
      <c r="AU115" s="240" t="s">
        <v>86</v>
      </c>
      <c r="AV115" s="14" t="s">
        <v>232</v>
      </c>
      <c r="AW115" s="14" t="s">
        <v>37</v>
      </c>
      <c r="AX115" s="14" t="s">
        <v>84</v>
      </c>
      <c r="AY115" s="240" t="s">
        <v>225</v>
      </c>
    </row>
    <row r="116" s="2" customFormat="1">
      <c r="A116" s="39"/>
      <c r="B116" s="40"/>
      <c r="C116" s="205" t="s">
        <v>369</v>
      </c>
      <c r="D116" s="205" t="s">
        <v>227</v>
      </c>
      <c r="E116" s="206" t="s">
        <v>832</v>
      </c>
      <c r="F116" s="207" t="s">
        <v>833</v>
      </c>
      <c r="G116" s="208" t="s">
        <v>248</v>
      </c>
      <c r="H116" s="209">
        <v>18.276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232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232</v>
      </c>
      <c r="BM116" s="216" t="s">
        <v>834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835</v>
      </c>
      <c r="G117" s="219"/>
      <c r="H117" s="223">
        <v>18.276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84</v>
      </c>
      <c r="AY117" s="229" t="s">
        <v>225</v>
      </c>
    </row>
    <row r="118" s="2" customFormat="1" ht="66.75" customHeight="1">
      <c r="A118" s="39"/>
      <c r="B118" s="40"/>
      <c r="C118" s="205" t="s">
        <v>111</v>
      </c>
      <c r="D118" s="205" t="s">
        <v>227</v>
      </c>
      <c r="E118" s="206" t="s">
        <v>836</v>
      </c>
      <c r="F118" s="207" t="s">
        <v>837</v>
      </c>
      <c r="G118" s="208" t="s">
        <v>248</v>
      </c>
      <c r="H118" s="209">
        <v>182.75999999999999</v>
      </c>
      <c r="I118" s="210"/>
      <c r="J118" s="211">
        <f>ROUND(I118*H118,2)</f>
        <v>0</v>
      </c>
      <c r="K118" s="207" t="s">
        <v>231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232</v>
      </c>
      <c r="AT118" s="216" t="s">
        <v>227</v>
      </c>
      <c r="AU118" s="216" t="s">
        <v>86</v>
      </c>
      <c r="AY118" s="18" t="s">
        <v>225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232</v>
      </c>
      <c r="BM118" s="216" t="s">
        <v>838</v>
      </c>
    </row>
    <row r="119" s="13" customFormat="1">
      <c r="A119" s="13"/>
      <c r="B119" s="218"/>
      <c r="C119" s="219"/>
      <c r="D119" s="220" t="s">
        <v>234</v>
      </c>
      <c r="E119" s="221" t="s">
        <v>19</v>
      </c>
      <c r="F119" s="222" t="s">
        <v>835</v>
      </c>
      <c r="G119" s="219"/>
      <c r="H119" s="223">
        <v>18.276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84</v>
      </c>
      <c r="AY119" s="229" t="s">
        <v>225</v>
      </c>
    </row>
    <row r="120" s="13" customFormat="1">
      <c r="A120" s="13"/>
      <c r="B120" s="218"/>
      <c r="C120" s="219"/>
      <c r="D120" s="220" t="s">
        <v>234</v>
      </c>
      <c r="E120" s="219"/>
      <c r="F120" s="222" t="s">
        <v>839</v>
      </c>
      <c r="G120" s="219"/>
      <c r="H120" s="223">
        <v>182.75999999999999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4</v>
      </c>
      <c r="AX120" s="13" t="s">
        <v>84</v>
      </c>
      <c r="AY120" s="229" t="s">
        <v>225</v>
      </c>
    </row>
    <row r="121" s="2" customFormat="1" ht="44.25" customHeight="1">
      <c r="A121" s="39"/>
      <c r="B121" s="40"/>
      <c r="C121" s="205" t="s">
        <v>114</v>
      </c>
      <c r="D121" s="205" t="s">
        <v>227</v>
      </c>
      <c r="E121" s="206" t="s">
        <v>840</v>
      </c>
      <c r="F121" s="207" t="s">
        <v>841</v>
      </c>
      <c r="G121" s="208" t="s">
        <v>361</v>
      </c>
      <c r="H121" s="209">
        <v>32.896999999999998</v>
      </c>
      <c r="I121" s="210"/>
      <c r="J121" s="211">
        <f>ROUND(I121*H121,2)</f>
        <v>0</v>
      </c>
      <c r="K121" s="207" t="s">
        <v>231</v>
      </c>
      <c r="L121" s="45"/>
      <c r="M121" s="212" t="s">
        <v>19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232</v>
      </c>
      <c r="AT121" s="216" t="s">
        <v>227</v>
      </c>
      <c r="AU121" s="216" t="s">
        <v>86</v>
      </c>
      <c r="AY121" s="18" t="s">
        <v>225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232</v>
      </c>
      <c r="BM121" s="216" t="s">
        <v>842</v>
      </c>
    </row>
    <row r="122" s="13" customFormat="1">
      <c r="A122" s="13"/>
      <c r="B122" s="218"/>
      <c r="C122" s="219"/>
      <c r="D122" s="220" t="s">
        <v>234</v>
      </c>
      <c r="E122" s="219"/>
      <c r="F122" s="222" t="s">
        <v>843</v>
      </c>
      <c r="G122" s="219"/>
      <c r="H122" s="223">
        <v>32.896999999999998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234</v>
      </c>
      <c r="AU122" s="229" t="s">
        <v>86</v>
      </c>
      <c r="AV122" s="13" t="s">
        <v>86</v>
      </c>
      <c r="AW122" s="13" t="s">
        <v>4</v>
      </c>
      <c r="AX122" s="13" t="s">
        <v>84</v>
      </c>
      <c r="AY122" s="229" t="s">
        <v>225</v>
      </c>
    </row>
    <row r="123" s="2" customFormat="1">
      <c r="A123" s="39"/>
      <c r="B123" s="40"/>
      <c r="C123" s="205" t="s">
        <v>117</v>
      </c>
      <c r="D123" s="205" t="s">
        <v>227</v>
      </c>
      <c r="E123" s="206" t="s">
        <v>844</v>
      </c>
      <c r="F123" s="207" t="s">
        <v>845</v>
      </c>
      <c r="G123" s="208" t="s">
        <v>248</v>
      </c>
      <c r="H123" s="209">
        <v>18.276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846</v>
      </c>
    </row>
    <row r="124" s="13" customFormat="1">
      <c r="A124" s="13"/>
      <c r="B124" s="218"/>
      <c r="C124" s="219"/>
      <c r="D124" s="220" t="s">
        <v>234</v>
      </c>
      <c r="E124" s="221" t="s">
        <v>19</v>
      </c>
      <c r="F124" s="222" t="s">
        <v>835</v>
      </c>
      <c r="G124" s="219"/>
      <c r="H124" s="223">
        <v>18.276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84</v>
      </c>
      <c r="AY124" s="229" t="s">
        <v>225</v>
      </c>
    </row>
    <row r="125" s="2" customFormat="1" ht="44.25" customHeight="1">
      <c r="A125" s="39"/>
      <c r="B125" s="40"/>
      <c r="C125" s="205" t="s">
        <v>120</v>
      </c>
      <c r="D125" s="205" t="s">
        <v>227</v>
      </c>
      <c r="E125" s="206" t="s">
        <v>274</v>
      </c>
      <c r="F125" s="207" t="s">
        <v>275</v>
      </c>
      <c r="G125" s="208" t="s">
        <v>248</v>
      </c>
      <c r="H125" s="209">
        <v>46.124000000000002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847</v>
      </c>
    </row>
    <row r="126" s="13" customFormat="1">
      <c r="A126" s="13"/>
      <c r="B126" s="218"/>
      <c r="C126" s="219"/>
      <c r="D126" s="220" t="s">
        <v>234</v>
      </c>
      <c r="E126" s="221" t="s">
        <v>19</v>
      </c>
      <c r="F126" s="222" t="s">
        <v>848</v>
      </c>
      <c r="G126" s="219"/>
      <c r="H126" s="223">
        <v>64.400000000000006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37</v>
      </c>
      <c r="AX126" s="13" t="s">
        <v>76</v>
      </c>
      <c r="AY126" s="229" t="s">
        <v>225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849</v>
      </c>
      <c r="G127" s="219"/>
      <c r="H127" s="223">
        <v>-18.276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4" customFormat="1">
      <c r="A128" s="14"/>
      <c r="B128" s="230"/>
      <c r="C128" s="231"/>
      <c r="D128" s="220" t="s">
        <v>234</v>
      </c>
      <c r="E128" s="232" t="s">
        <v>775</v>
      </c>
      <c r="F128" s="233" t="s">
        <v>245</v>
      </c>
      <c r="G128" s="231"/>
      <c r="H128" s="234">
        <v>46.124000000000002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234</v>
      </c>
      <c r="AU128" s="240" t="s">
        <v>86</v>
      </c>
      <c r="AV128" s="14" t="s">
        <v>232</v>
      </c>
      <c r="AW128" s="14" t="s">
        <v>37</v>
      </c>
      <c r="AX128" s="14" t="s">
        <v>84</v>
      </c>
      <c r="AY128" s="240" t="s">
        <v>225</v>
      </c>
    </row>
    <row r="129" s="2" customFormat="1">
      <c r="A129" s="39"/>
      <c r="B129" s="40"/>
      <c r="C129" s="205" t="s">
        <v>123</v>
      </c>
      <c r="D129" s="205" t="s">
        <v>227</v>
      </c>
      <c r="E129" s="206" t="s">
        <v>850</v>
      </c>
      <c r="F129" s="207" t="s">
        <v>851</v>
      </c>
      <c r="G129" s="208" t="s">
        <v>230</v>
      </c>
      <c r="H129" s="209">
        <v>38</v>
      </c>
      <c r="I129" s="210"/>
      <c r="J129" s="211">
        <f>ROUND(I129*H129,2)</f>
        <v>0</v>
      </c>
      <c r="K129" s="207" t="s">
        <v>231</v>
      </c>
      <c r="L129" s="45"/>
      <c r="M129" s="212" t="s">
        <v>19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232</v>
      </c>
      <c r="AT129" s="216" t="s">
        <v>227</v>
      </c>
      <c r="AU129" s="216" t="s">
        <v>86</v>
      </c>
      <c r="AY129" s="18" t="s">
        <v>225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84</v>
      </c>
      <c r="BK129" s="217">
        <f>ROUND(I129*H129,2)</f>
        <v>0</v>
      </c>
      <c r="BL129" s="18" t="s">
        <v>232</v>
      </c>
      <c r="BM129" s="216" t="s">
        <v>852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1230</v>
      </c>
      <c r="G130" s="219"/>
      <c r="H130" s="223">
        <v>38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84</v>
      </c>
      <c r="AY130" s="229" t="s">
        <v>225</v>
      </c>
    </row>
    <row r="131" s="2" customFormat="1">
      <c r="A131" s="39"/>
      <c r="B131" s="40"/>
      <c r="C131" s="205" t="s">
        <v>8</v>
      </c>
      <c r="D131" s="205" t="s">
        <v>227</v>
      </c>
      <c r="E131" s="206" t="s">
        <v>853</v>
      </c>
      <c r="F131" s="207" t="s">
        <v>854</v>
      </c>
      <c r="G131" s="208" t="s">
        <v>230</v>
      </c>
      <c r="H131" s="209">
        <v>38</v>
      </c>
      <c r="I131" s="210"/>
      <c r="J131" s="211">
        <f>ROUND(I131*H131,2)</f>
        <v>0</v>
      </c>
      <c r="K131" s="207" t="s">
        <v>231</v>
      </c>
      <c r="L131" s="45"/>
      <c r="M131" s="212" t="s">
        <v>19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232</v>
      </c>
      <c r="AT131" s="216" t="s">
        <v>227</v>
      </c>
      <c r="AU131" s="216" t="s">
        <v>86</v>
      </c>
      <c r="AY131" s="18" t="s">
        <v>225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232</v>
      </c>
      <c r="BM131" s="216" t="s">
        <v>855</v>
      </c>
    </row>
    <row r="132" s="13" customFormat="1">
      <c r="A132" s="13"/>
      <c r="B132" s="218"/>
      <c r="C132" s="219"/>
      <c r="D132" s="220" t="s">
        <v>234</v>
      </c>
      <c r="E132" s="221" t="s">
        <v>19</v>
      </c>
      <c r="F132" s="222" t="s">
        <v>1230</v>
      </c>
      <c r="G132" s="219"/>
      <c r="H132" s="223">
        <v>38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37</v>
      </c>
      <c r="AX132" s="13" t="s">
        <v>84</v>
      </c>
      <c r="AY132" s="229" t="s">
        <v>225</v>
      </c>
    </row>
    <row r="133" s="2" customFormat="1" ht="16.5" customHeight="1">
      <c r="A133" s="39"/>
      <c r="B133" s="40"/>
      <c r="C133" s="241" t="s">
        <v>128</v>
      </c>
      <c r="D133" s="241" t="s">
        <v>410</v>
      </c>
      <c r="E133" s="242" t="s">
        <v>856</v>
      </c>
      <c r="F133" s="243" t="s">
        <v>857</v>
      </c>
      <c r="G133" s="244" t="s">
        <v>683</v>
      </c>
      <c r="H133" s="245">
        <v>0.76000000000000001</v>
      </c>
      <c r="I133" s="246"/>
      <c r="J133" s="247">
        <f>ROUND(I133*H133,2)</f>
        <v>0</v>
      </c>
      <c r="K133" s="243" t="s">
        <v>231</v>
      </c>
      <c r="L133" s="248"/>
      <c r="M133" s="249" t="s">
        <v>19</v>
      </c>
      <c r="N133" s="250" t="s">
        <v>47</v>
      </c>
      <c r="O133" s="85"/>
      <c r="P133" s="214">
        <f>O133*H133</f>
        <v>0</v>
      </c>
      <c r="Q133" s="214">
        <v>0.001</v>
      </c>
      <c r="R133" s="214">
        <f>Q133*H133</f>
        <v>0.00076000000000000004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365</v>
      </c>
      <c r="AT133" s="216" t="s">
        <v>410</v>
      </c>
      <c r="AU133" s="216" t="s">
        <v>86</v>
      </c>
      <c r="AY133" s="18" t="s">
        <v>225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84</v>
      </c>
      <c r="BK133" s="217">
        <f>ROUND(I133*H133,2)</f>
        <v>0</v>
      </c>
      <c r="BL133" s="18" t="s">
        <v>232</v>
      </c>
      <c r="BM133" s="216" t="s">
        <v>858</v>
      </c>
    </row>
    <row r="134" s="13" customFormat="1">
      <c r="A134" s="13"/>
      <c r="B134" s="218"/>
      <c r="C134" s="219"/>
      <c r="D134" s="220" t="s">
        <v>234</v>
      </c>
      <c r="E134" s="219"/>
      <c r="F134" s="222" t="s">
        <v>1232</v>
      </c>
      <c r="G134" s="219"/>
      <c r="H134" s="223">
        <v>0.76000000000000001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234</v>
      </c>
      <c r="AU134" s="229" t="s">
        <v>86</v>
      </c>
      <c r="AV134" s="13" t="s">
        <v>86</v>
      </c>
      <c r="AW134" s="13" t="s">
        <v>4</v>
      </c>
      <c r="AX134" s="13" t="s">
        <v>84</v>
      </c>
      <c r="AY134" s="229" t="s">
        <v>225</v>
      </c>
    </row>
    <row r="135" s="12" customFormat="1" ht="22.8" customHeight="1">
      <c r="A135" s="12"/>
      <c r="B135" s="189"/>
      <c r="C135" s="190"/>
      <c r="D135" s="191" t="s">
        <v>75</v>
      </c>
      <c r="E135" s="203" t="s">
        <v>86</v>
      </c>
      <c r="F135" s="203" t="s">
        <v>300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SUM(P136:P152)</f>
        <v>0</v>
      </c>
      <c r="Q135" s="197"/>
      <c r="R135" s="198">
        <f>SUM(R136:R152)</f>
        <v>51.010125139999992</v>
      </c>
      <c r="S135" s="197"/>
      <c r="T135" s="199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84</v>
      </c>
      <c r="AT135" s="201" t="s">
        <v>75</v>
      </c>
      <c r="AU135" s="201" t="s">
        <v>84</v>
      </c>
      <c r="AY135" s="200" t="s">
        <v>225</v>
      </c>
      <c r="BK135" s="202">
        <f>SUM(BK136:BK152)</f>
        <v>0</v>
      </c>
    </row>
    <row r="136" s="2" customFormat="1">
      <c r="A136" s="39"/>
      <c r="B136" s="40"/>
      <c r="C136" s="205" t="s">
        <v>131</v>
      </c>
      <c r="D136" s="205" t="s">
        <v>227</v>
      </c>
      <c r="E136" s="206" t="s">
        <v>860</v>
      </c>
      <c r="F136" s="207" t="s">
        <v>861</v>
      </c>
      <c r="G136" s="208" t="s">
        <v>248</v>
      </c>
      <c r="H136" s="209">
        <v>1.3200000000000001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47</v>
      </c>
      <c r="O136" s="85"/>
      <c r="P136" s="214">
        <f>O136*H136</f>
        <v>0</v>
      </c>
      <c r="Q136" s="214">
        <v>2.2563399999999998</v>
      </c>
      <c r="R136" s="214">
        <f>Q136*H136</f>
        <v>2.9783687999999997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232</v>
      </c>
      <c r="AT136" s="216" t="s">
        <v>227</v>
      </c>
      <c r="AU136" s="216" t="s">
        <v>86</v>
      </c>
      <c r="AY136" s="18" t="s">
        <v>225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84</v>
      </c>
      <c r="BK136" s="217">
        <f>ROUND(I136*H136,2)</f>
        <v>0</v>
      </c>
      <c r="BL136" s="18" t="s">
        <v>232</v>
      </c>
      <c r="BM136" s="216" t="s">
        <v>862</v>
      </c>
    </row>
    <row r="137" s="13" customFormat="1">
      <c r="A137" s="13"/>
      <c r="B137" s="218"/>
      <c r="C137" s="219"/>
      <c r="D137" s="220" t="s">
        <v>234</v>
      </c>
      <c r="E137" s="221" t="s">
        <v>769</v>
      </c>
      <c r="F137" s="222" t="s">
        <v>863</v>
      </c>
      <c r="G137" s="219"/>
      <c r="H137" s="223">
        <v>1.3200000000000001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234</v>
      </c>
      <c r="AU137" s="229" t="s">
        <v>86</v>
      </c>
      <c r="AV137" s="13" t="s">
        <v>86</v>
      </c>
      <c r="AW137" s="13" t="s">
        <v>37</v>
      </c>
      <c r="AX137" s="13" t="s">
        <v>84</v>
      </c>
      <c r="AY137" s="229" t="s">
        <v>225</v>
      </c>
    </row>
    <row r="138" s="2" customFormat="1" ht="33" customHeight="1">
      <c r="A138" s="39"/>
      <c r="B138" s="40"/>
      <c r="C138" s="205" t="s">
        <v>134</v>
      </c>
      <c r="D138" s="205" t="s">
        <v>227</v>
      </c>
      <c r="E138" s="206" t="s">
        <v>864</v>
      </c>
      <c r="F138" s="207" t="s">
        <v>865</v>
      </c>
      <c r="G138" s="208" t="s">
        <v>248</v>
      </c>
      <c r="H138" s="209">
        <v>18.84</v>
      </c>
      <c r="I138" s="210"/>
      <c r="J138" s="211">
        <f>ROUND(I138*H138,2)</f>
        <v>0</v>
      </c>
      <c r="K138" s="207" t="s">
        <v>231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2.45329</v>
      </c>
      <c r="R138" s="214">
        <f>Q138*H138</f>
        <v>46.219983599999999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232</v>
      </c>
      <c r="AT138" s="216" t="s">
        <v>227</v>
      </c>
      <c r="AU138" s="216" t="s">
        <v>86</v>
      </c>
      <c r="AY138" s="18" t="s">
        <v>225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232</v>
      </c>
      <c r="BM138" s="216" t="s">
        <v>866</v>
      </c>
    </row>
    <row r="139" s="15" customFormat="1">
      <c r="A139" s="15"/>
      <c r="B139" s="255"/>
      <c r="C139" s="256"/>
      <c r="D139" s="220" t="s">
        <v>234</v>
      </c>
      <c r="E139" s="257" t="s">
        <v>19</v>
      </c>
      <c r="F139" s="258" t="s">
        <v>867</v>
      </c>
      <c r="G139" s="256"/>
      <c r="H139" s="257" t="s">
        <v>19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234</v>
      </c>
      <c r="AU139" s="264" t="s">
        <v>86</v>
      </c>
      <c r="AV139" s="15" t="s">
        <v>84</v>
      </c>
      <c r="AW139" s="15" t="s">
        <v>37</v>
      </c>
      <c r="AX139" s="15" t="s">
        <v>76</v>
      </c>
      <c r="AY139" s="264" t="s">
        <v>225</v>
      </c>
    </row>
    <row r="140" s="13" customFormat="1">
      <c r="A140" s="13"/>
      <c r="B140" s="218"/>
      <c r="C140" s="219"/>
      <c r="D140" s="220" t="s">
        <v>234</v>
      </c>
      <c r="E140" s="221" t="s">
        <v>19</v>
      </c>
      <c r="F140" s="222" t="s">
        <v>868</v>
      </c>
      <c r="G140" s="219"/>
      <c r="H140" s="223">
        <v>15.84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234</v>
      </c>
      <c r="AU140" s="229" t="s">
        <v>86</v>
      </c>
      <c r="AV140" s="13" t="s">
        <v>86</v>
      </c>
      <c r="AW140" s="13" t="s">
        <v>37</v>
      </c>
      <c r="AX140" s="13" t="s">
        <v>76</v>
      </c>
      <c r="AY140" s="229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869</v>
      </c>
      <c r="G141" s="219"/>
      <c r="H141" s="223">
        <v>3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4" customFormat="1">
      <c r="A142" s="14"/>
      <c r="B142" s="230"/>
      <c r="C142" s="231"/>
      <c r="D142" s="220" t="s">
        <v>234</v>
      </c>
      <c r="E142" s="232" t="s">
        <v>772</v>
      </c>
      <c r="F142" s="233" t="s">
        <v>245</v>
      </c>
      <c r="G142" s="231"/>
      <c r="H142" s="234">
        <v>18.84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234</v>
      </c>
      <c r="AU142" s="240" t="s">
        <v>86</v>
      </c>
      <c r="AV142" s="14" t="s">
        <v>232</v>
      </c>
      <c r="AW142" s="14" t="s">
        <v>37</v>
      </c>
      <c r="AX142" s="14" t="s">
        <v>84</v>
      </c>
      <c r="AY142" s="240" t="s">
        <v>225</v>
      </c>
    </row>
    <row r="143" s="2" customFormat="1" ht="16.5" customHeight="1">
      <c r="A143" s="39"/>
      <c r="B143" s="40"/>
      <c r="C143" s="205" t="s">
        <v>137</v>
      </c>
      <c r="D143" s="205" t="s">
        <v>227</v>
      </c>
      <c r="E143" s="206" t="s">
        <v>328</v>
      </c>
      <c r="F143" s="207" t="s">
        <v>329</v>
      </c>
      <c r="G143" s="208" t="s">
        <v>230</v>
      </c>
      <c r="H143" s="209">
        <v>42.060000000000002</v>
      </c>
      <c r="I143" s="210"/>
      <c r="J143" s="211">
        <f>ROUND(I143*H143,2)</f>
        <v>0</v>
      </c>
      <c r="K143" s="207" t="s">
        <v>231</v>
      </c>
      <c r="L143" s="45"/>
      <c r="M143" s="212" t="s">
        <v>19</v>
      </c>
      <c r="N143" s="213" t="s">
        <v>47</v>
      </c>
      <c r="O143" s="85"/>
      <c r="P143" s="214">
        <f>O143*H143</f>
        <v>0</v>
      </c>
      <c r="Q143" s="214">
        <v>0.00264</v>
      </c>
      <c r="R143" s="214">
        <f>Q143*H143</f>
        <v>0.11103840000000001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232</v>
      </c>
      <c r="AT143" s="216" t="s">
        <v>227</v>
      </c>
      <c r="AU143" s="216" t="s">
        <v>86</v>
      </c>
      <c r="AY143" s="18" t="s">
        <v>225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232</v>
      </c>
      <c r="BM143" s="216" t="s">
        <v>870</v>
      </c>
    </row>
    <row r="144" s="15" customFormat="1">
      <c r="A144" s="15"/>
      <c r="B144" s="255"/>
      <c r="C144" s="256"/>
      <c r="D144" s="220" t="s">
        <v>234</v>
      </c>
      <c r="E144" s="257" t="s">
        <v>19</v>
      </c>
      <c r="F144" s="258" t="s">
        <v>867</v>
      </c>
      <c r="G144" s="256"/>
      <c r="H144" s="257" t="s">
        <v>19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234</v>
      </c>
      <c r="AU144" s="264" t="s">
        <v>86</v>
      </c>
      <c r="AV144" s="15" t="s">
        <v>84</v>
      </c>
      <c r="AW144" s="15" t="s">
        <v>37</v>
      </c>
      <c r="AX144" s="15" t="s">
        <v>76</v>
      </c>
      <c r="AY144" s="264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871</v>
      </c>
      <c r="G145" s="219"/>
      <c r="H145" s="223">
        <v>32.159999999999997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872</v>
      </c>
      <c r="G146" s="219"/>
      <c r="H146" s="223">
        <v>9.9000000000000004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4" customFormat="1">
      <c r="A147" s="14"/>
      <c r="B147" s="230"/>
      <c r="C147" s="231"/>
      <c r="D147" s="220" t="s">
        <v>234</v>
      </c>
      <c r="E147" s="232" t="s">
        <v>19</v>
      </c>
      <c r="F147" s="233" t="s">
        <v>245</v>
      </c>
      <c r="G147" s="231"/>
      <c r="H147" s="234">
        <v>42.060000000000002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234</v>
      </c>
      <c r="AU147" s="240" t="s">
        <v>86</v>
      </c>
      <c r="AV147" s="14" t="s">
        <v>232</v>
      </c>
      <c r="AW147" s="14" t="s">
        <v>37</v>
      </c>
      <c r="AX147" s="14" t="s">
        <v>84</v>
      </c>
      <c r="AY147" s="240" t="s">
        <v>225</v>
      </c>
    </row>
    <row r="148" s="2" customFormat="1" ht="16.5" customHeight="1">
      <c r="A148" s="39"/>
      <c r="B148" s="40"/>
      <c r="C148" s="205" t="s">
        <v>140</v>
      </c>
      <c r="D148" s="205" t="s">
        <v>227</v>
      </c>
      <c r="E148" s="206" t="s">
        <v>355</v>
      </c>
      <c r="F148" s="207" t="s">
        <v>356</v>
      </c>
      <c r="G148" s="208" t="s">
        <v>230</v>
      </c>
      <c r="H148" s="209">
        <v>42.060000000000002</v>
      </c>
      <c r="I148" s="210"/>
      <c r="J148" s="211">
        <f>ROUND(I148*H148,2)</f>
        <v>0</v>
      </c>
      <c r="K148" s="207" t="s">
        <v>231</v>
      </c>
      <c r="L148" s="45"/>
      <c r="M148" s="212" t="s">
        <v>19</v>
      </c>
      <c r="N148" s="213" t="s">
        <v>47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232</v>
      </c>
      <c r="AT148" s="216" t="s">
        <v>227</v>
      </c>
      <c r="AU148" s="216" t="s">
        <v>86</v>
      </c>
      <c r="AY148" s="18" t="s">
        <v>225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84</v>
      </c>
      <c r="BK148" s="217">
        <f>ROUND(I148*H148,2)</f>
        <v>0</v>
      </c>
      <c r="BL148" s="18" t="s">
        <v>232</v>
      </c>
      <c r="BM148" s="216" t="s">
        <v>873</v>
      </c>
    </row>
    <row r="149" s="2" customFormat="1" ht="21.75" customHeight="1">
      <c r="A149" s="39"/>
      <c r="B149" s="40"/>
      <c r="C149" s="205" t="s">
        <v>7</v>
      </c>
      <c r="D149" s="205" t="s">
        <v>227</v>
      </c>
      <c r="E149" s="206" t="s">
        <v>874</v>
      </c>
      <c r="F149" s="207" t="s">
        <v>875</v>
      </c>
      <c r="G149" s="208" t="s">
        <v>361</v>
      </c>
      <c r="H149" s="209">
        <v>0.84799999999999998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1.0606199999999999</v>
      </c>
      <c r="R149" s="214">
        <f>Q149*H149</f>
        <v>0.89940575999999983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876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877</v>
      </c>
      <c r="G150" s="219"/>
      <c r="H150" s="223">
        <v>0.84799999999999998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84</v>
      </c>
      <c r="AY150" s="229" t="s">
        <v>225</v>
      </c>
    </row>
    <row r="151" s="2" customFormat="1">
      <c r="A151" s="39"/>
      <c r="B151" s="40"/>
      <c r="C151" s="205" t="s">
        <v>145</v>
      </c>
      <c r="D151" s="205" t="s">
        <v>227</v>
      </c>
      <c r="E151" s="206" t="s">
        <v>359</v>
      </c>
      <c r="F151" s="207" t="s">
        <v>360</v>
      </c>
      <c r="G151" s="208" t="s">
        <v>361</v>
      </c>
      <c r="H151" s="209">
        <v>0.754</v>
      </c>
      <c r="I151" s="210"/>
      <c r="J151" s="211">
        <f>ROUND(I151*H151,2)</f>
        <v>0</v>
      </c>
      <c r="K151" s="207" t="s">
        <v>231</v>
      </c>
      <c r="L151" s="45"/>
      <c r="M151" s="212" t="s">
        <v>19</v>
      </c>
      <c r="N151" s="213" t="s">
        <v>47</v>
      </c>
      <c r="O151" s="85"/>
      <c r="P151" s="214">
        <f>O151*H151</f>
        <v>0</v>
      </c>
      <c r="Q151" s="214">
        <v>1.06277</v>
      </c>
      <c r="R151" s="214">
        <f>Q151*H151</f>
        <v>0.80132857999999996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232</v>
      </c>
      <c r="AT151" s="216" t="s">
        <v>227</v>
      </c>
      <c r="AU151" s="216" t="s">
        <v>86</v>
      </c>
      <c r="AY151" s="18" t="s">
        <v>225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84</v>
      </c>
      <c r="BK151" s="217">
        <f>ROUND(I151*H151,2)</f>
        <v>0</v>
      </c>
      <c r="BL151" s="18" t="s">
        <v>232</v>
      </c>
      <c r="BM151" s="216" t="s">
        <v>878</v>
      </c>
    </row>
    <row r="152" s="13" customFormat="1">
      <c r="A152" s="13"/>
      <c r="B152" s="218"/>
      <c r="C152" s="219"/>
      <c r="D152" s="220" t="s">
        <v>234</v>
      </c>
      <c r="E152" s="221" t="s">
        <v>19</v>
      </c>
      <c r="F152" s="222" t="s">
        <v>879</v>
      </c>
      <c r="G152" s="219"/>
      <c r="H152" s="223">
        <v>0.754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234</v>
      </c>
      <c r="AU152" s="229" t="s">
        <v>86</v>
      </c>
      <c r="AV152" s="13" t="s">
        <v>86</v>
      </c>
      <c r="AW152" s="13" t="s">
        <v>37</v>
      </c>
      <c r="AX152" s="13" t="s">
        <v>84</v>
      </c>
      <c r="AY152" s="229" t="s">
        <v>225</v>
      </c>
    </row>
    <row r="153" s="12" customFormat="1" ht="22.8" customHeight="1">
      <c r="A153" s="12"/>
      <c r="B153" s="189"/>
      <c r="C153" s="190"/>
      <c r="D153" s="191" t="s">
        <v>75</v>
      </c>
      <c r="E153" s="203" t="s">
        <v>327</v>
      </c>
      <c r="F153" s="203" t="s">
        <v>364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SUM(P154:P169)</f>
        <v>0</v>
      </c>
      <c r="Q153" s="197"/>
      <c r="R153" s="198">
        <f>SUM(R154:R169)</f>
        <v>0</v>
      </c>
      <c r="S153" s="197"/>
      <c r="T153" s="199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84</v>
      </c>
      <c r="AT153" s="201" t="s">
        <v>75</v>
      </c>
      <c r="AU153" s="201" t="s">
        <v>84</v>
      </c>
      <c r="AY153" s="200" t="s">
        <v>225</v>
      </c>
      <c r="BK153" s="202">
        <f>SUM(BK154:BK169)</f>
        <v>0</v>
      </c>
    </row>
    <row r="154" s="2" customFormat="1">
      <c r="A154" s="39"/>
      <c r="B154" s="40"/>
      <c r="C154" s="205" t="s">
        <v>148</v>
      </c>
      <c r="D154" s="205" t="s">
        <v>227</v>
      </c>
      <c r="E154" s="206" t="s">
        <v>880</v>
      </c>
      <c r="F154" s="207" t="s">
        <v>881</v>
      </c>
      <c r="G154" s="208" t="s">
        <v>230</v>
      </c>
      <c r="H154" s="209">
        <v>19</v>
      </c>
      <c r="I154" s="210"/>
      <c r="J154" s="211">
        <f>ROUND(I154*H154,2)</f>
        <v>0</v>
      </c>
      <c r="K154" s="207" t="s">
        <v>231</v>
      </c>
      <c r="L154" s="45"/>
      <c r="M154" s="212" t="s">
        <v>19</v>
      </c>
      <c r="N154" s="213" t="s">
        <v>47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232</v>
      </c>
      <c r="AT154" s="216" t="s">
        <v>227</v>
      </c>
      <c r="AU154" s="216" t="s">
        <v>86</v>
      </c>
      <c r="AY154" s="18" t="s">
        <v>225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84</v>
      </c>
      <c r="BK154" s="217">
        <f>ROUND(I154*H154,2)</f>
        <v>0</v>
      </c>
      <c r="BL154" s="18" t="s">
        <v>232</v>
      </c>
      <c r="BM154" s="216" t="s">
        <v>882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804</v>
      </c>
      <c r="G155" s="219"/>
      <c r="H155" s="223">
        <v>19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84</v>
      </c>
      <c r="AY155" s="229" t="s">
        <v>225</v>
      </c>
    </row>
    <row r="156" s="2" customFormat="1">
      <c r="A156" s="39"/>
      <c r="B156" s="40"/>
      <c r="C156" s="205" t="s">
        <v>151</v>
      </c>
      <c r="D156" s="205" t="s">
        <v>227</v>
      </c>
      <c r="E156" s="206" t="s">
        <v>883</v>
      </c>
      <c r="F156" s="207" t="s">
        <v>884</v>
      </c>
      <c r="G156" s="208" t="s">
        <v>230</v>
      </c>
      <c r="H156" s="209">
        <v>19</v>
      </c>
      <c r="I156" s="210"/>
      <c r="J156" s="211">
        <f>ROUND(I156*H156,2)</f>
        <v>0</v>
      </c>
      <c r="K156" s="207" t="s">
        <v>231</v>
      </c>
      <c r="L156" s="45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232</v>
      </c>
      <c r="AT156" s="216" t="s">
        <v>227</v>
      </c>
      <c r="AU156" s="216" t="s">
        <v>86</v>
      </c>
      <c r="AY156" s="18" t="s">
        <v>225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84</v>
      </c>
      <c r="BK156" s="217">
        <f>ROUND(I156*H156,2)</f>
        <v>0</v>
      </c>
      <c r="BL156" s="18" t="s">
        <v>232</v>
      </c>
      <c r="BM156" s="216" t="s">
        <v>885</v>
      </c>
    </row>
    <row r="157" s="13" customFormat="1">
      <c r="A157" s="13"/>
      <c r="B157" s="218"/>
      <c r="C157" s="219"/>
      <c r="D157" s="220" t="s">
        <v>234</v>
      </c>
      <c r="E157" s="221" t="s">
        <v>19</v>
      </c>
      <c r="F157" s="222" t="s">
        <v>804</v>
      </c>
      <c r="G157" s="219"/>
      <c r="H157" s="223">
        <v>19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234</v>
      </c>
      <c r="AU157" s="229" t="s">
        <v>86</v>
      </c>
      <c r="AV157" s="13" t="s">
        <v>86</v>
      </c>
      <c r="AW157" s="13" t="s">
        <v>37</v>
      </c>
      <c r="AX157" s="13" t="s">
        <v>84</v>
      </c>
      <c r="AY157" s="229" t="s">
        <v>225</v>
      </c>
    </row>
    <row r="158" s="2" customFormat="1">
      <c r="A158" s="39"/>
      <c r="B158" s="40"/>
      <c r="C158" s="205" t="s">
        <v>154</v>
      </c>
      <c r="D158" s="205" t="s">
        <v>227</v>
      </c>
      <c r="E158" s="206" t="s">
        <v>886</v>
      </c>
      <c r="F158" s="207" t="s">
        <v>887</v>
      </c>
      <c r="G158" s="208" t="s">
        <v>230</v>
      </c>
      <c r="H158" s="209">
        <v>19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888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804</v>
      </c>
      <c r="G159" s="219"/>
      <c r="H159" s="223">
        <v>19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157</v>
      </c>
      <c r="D160" s="205" t="s">
        <v>227</v>
      </c>
      <c r="E160" s="206" t="s">
        <v>889</v>
      </c>
      <c r="F160" s="207" t="s">
        <v>890</v>
      </c>
      <c r="G160" s="208" t="s">
        <v>230</v>
      </c>
      <c r="H160" s="209">
        <v>19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891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804</v>
      </c>
      <c r="G161" s="219"/>
      <c r="H161" s="223">
        <v>19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84</v>
      </c>
      <c r="AY161" s="229" t="s">
        <v>225</v>
      </c>
    </row>
    <row r="162" s="2" customFormat="1">
      <c r="A162" s="39"/>
      <c r="B162" s="40"/>
      <c r="C162" s="205" t="s">
        <v>160</v>
      </c>
      <c r="D162" s="205" t="s">
        <v>227</v>
      </c>
      <c r="E162" s="206" t="s">
        <v>892</v>
      </c>
      <c r="F162" s="207" t="s">
        <v>893</v>
      </c>
      <c r="G162" s="208" t="s">
        <v>230</v>
      </c>
      <c r="H162" s="209">
        <v>76</v>
      </c>
      <c r="I162" s="210"/>
      <c r="J162" s="211">
        <f>ROUND(I162*H162,2)</f>
        <v>0</v>
      </c>
      <c r="K162" s="207" t="s">
        <v>231</v>
      </c>
      <c r="L162" s="45"/>
      <c r="M162" s="212" t="s">
        <v>19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232</v>
      </c>
      <c r="AT162" s="216" t="s">
        <v>227</v>
      </c>
      <c r="AU162" s="216" t="s">
        <v>86</v>
      </c>
      <c r="AY162" s="18" t="s">
        <v>225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232</v>
      </c>
      <c r="BM162" s="216" t="s">
        <v>894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804</v>
      </c>
      <c r="G163" s="219"/>
      <c r="H163" s="223">
        <v>19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76</v>
      </c>
      <c r="AY163" s="229" t="s">
        <v>225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820</v>
      </c>
      <c r="G164" s="219"/>
      <c r="H164" s="223">
        <v>57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4" customFormat="1">
      <c r="A165" s="14"/>
      <c r="B165" s="230"/>
      <c r="C165" s="231"/>
      <c r="D165" s="220" t="s">
        <v>234</v>
      </c>
      <c r="E165" s="232" t="s">
        <v>19</v>
      </c>
      <c r="F165" s="233" t="s">
        <v>245</v>
      </c>
      <c r="G165" s="231"/>
      <c r="H165" s="234">
        <v>76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234</v>
      </c>
      <c r="AU165" s="240" t="s">
        <v>86</v>
      </c>
      <c r="AV165" s="14" t="s">
        <v>232</v>
      </c>
      <c r="AW165" s="14" t="s">
        <v>37</v>
      </c>
      <c r="AX165" s="14" t="s">
        <v>84</v>
      </c>
      <c r="AY165" s="240" t="s">
        <v>225</v>
      </c>
    </row>
    <row r="166" s="2" customFormat="1" ht="44.25" customHeight="1">
      <c r="A166" s="39"/>
      <c r="B166" s="40"/>
      <c r="C166" s="205" t="s">
        <v>163</v>
      </c>
      <c r="D166" s="205" t="s">
        <v>227</v>
      </c>
      <c r="E166" s="206" t="s">
        <v>895</v>
      </c>
      <c r="F166" s="207" t="s">
        <v>896</v>
      </c>
      <c r="G166" s="208" t="s">
        <v>230</v>
      </c>
      <c r="H166" s="209">
        <v>57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897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820</v>
      </c>
      <c r="G167" s="219"/>
      <c r="H167" s="223">
        <v>57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84</v>
      </c>
      <c r="AY167" s="229" t="s">
        <v>225</v>
      </c>
    </row>
    <row r="168" s="2" customFormat="1" ht="44.25" customHeight="1">
      <c r="A168" s="39"/>
      <c r="B168" s="40"/>
      <c r="C168" s="205" t="s">
        <v>166</v>
      </c>
      <c r="D168" s="205" t="s">
        <v>227</v>
      </c>
      <c r="E168" s="206" t="s">
        <v>898</v>
      </c>
      <c r="F168" s="207" t="s">
        <v>899</v>
      </c>
      <c r="G168" s="208" t="s">
        <v>230</v>
      </c>
      <c r="H168" s="209">
        <v>19</v>
      </c>
      <c r="I168" s="210"/>
      <c r="J168" s="211">
        <f>ROUND(I168*H168,2)</f>
        <v>0</v>
      </c>
      <c r="K168" s="207" t="s">
        <v>231</v>
      </c>
      <c r="L168" s="45"/>
      <c r="M168" s="212" t="s">
        <v>19</v>
      </c>
      <c r="N168" s="213" t="s">
        <v>47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232</v>
      </c>
      <c r="AT168" s="216" t="s">
        <v>227</v>
      </c>
      <c r="AU168" s="216" t="s">
        <v>86</v>
      </c>
      <c r="AY168" s="18" t="s">
        <v>225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84</v>
      </c>
      <c r="BK168" s="217">
        <f>ROUND(I168*H168,2)</f>
        <v>0</v>
      </c>
      <c r="BL168" s="18" t="s">
        <v>232</v>
      </c>
      <c r="BM168" s="216" t="s">
        <v>900</v>
      </c>
    </row>
    <row r="169" s="13" customFormat="1">
      <c r="A169" s="13"/>
      <c r="B169" s="218"/>
      <c r="C169" s="219"/>
      <c r="D169" s="220" t="s">
        <v>234</v>
      </c>
      <c r="E169" s="221" t="s">
        <v>19</v>
      </c>
      <c r="F169" s="222" t="s">
        <v>804</v>
      </c>
      <c r="G169" s="219"/>
      <c r="H169" s="223">
        <v>19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234</v>
      </c>
      <c r="AU169" s="229" t="s">
        <v>86</v>
      </c>
      <c r="AV169" s="13" t="s">
        <v>86</v>
      </c>
      <c r="AW169" s="13" t="s">
        <v>37</v>
      </c>
      <c r="AX169" s="13" t="s">
        <v>84</v>
      </c>
      <c r="AY169" s="229" t="s">
        <v>225</v>
      </c>
    </row>
    <row r="170" s="12" customFormat="1" ht="22.8" customHeight="1">
      <c r="A170" s="12"/>
      <c r="B170" s="189"/>
      <c r="C170" s="190"/>
      <c r="D170" s="191" t="s">
        <v>75</v>
      </c>
      <c r="E170" s="203" t="s">
        <v>369</v>
      </c>
      <c r="F170" s="203" t="s">
        <v>377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SUM(P171:P214)</f>
        <v>0</v>
      </c>
      <c r="Q170" s="197"/>
      <c r="R170" s="198">
        <f>SUM(R171:R214)</f>
        <v>23.270849999999999</v>
      </c>
      <c r="S170" s="197"/>
      <c r="T170" s="199">
        <f>SUM(T171:T214)</f>
        <v>4.0419999999999998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84</v>
      </c>
      <c r="AT170" s="201" t="s">
        <v>75</v>
      </c>
      <c r="AU170" s="201" t="s">
        <v>84</v>
      </c>
      <c r="AY170" s="200" t="s">
        <v>225</v>
      </c>
      <c r="BK170" s="202">
        <f>SUM(BK171:BK214)</f>
        <v>0</v>
      </c>
    </row>
    <row r="171" s="2" customFormat="1" ht="44.25" customHeight="1">
      <c r="A171" s="39"/>
      <c r="B171" s="40"/>
      <c r="C171" s="205" t="s">
        <v>169</v>
      </c>
      <c r="D171" s="205" t="s">
        <v>227</v>
      </c>
      <c r="E171" s="206" t="s">
        <v>901</v>
      </c>
      <c r="F171" s="207" t="s">
        <v>902</v>
      </c>
      <c r="G171" s="208" t="s">
        <v>380</v>
      </c>
      <c r="H171" s="209">
        <v>1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5</v>
      </c>
      <c r="R171" s="214">
        <f>Q171*H171</f>
        <v>5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903</v>
      </c>
    </row>
    <row r="172" s="2" customFormat="1">
      <c r="A172" s="39"/>
      <c r="B172" s="40"/>
      <c r="C172" s="41"/>
      <c r="D172" s="220" t="s">
        <v>414</v>
      </c>
      <c r="E172" s="41"/>
      <c r="F172" s="251" t="s">
        <v>904</v>
      </c>
      <c r="G172" s="41"/>
      <c r="H172" s="41"/>
      <c r="I172" s="252"/>
      <c r="J172" s="41"/>
      <c r="K172" s="41"/>
      <c r="L172" s="45"/>
      <c r="M172" s="253"/>
      <c r="N172" s="25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414</v>
      </c>
      <c r="AU172" s="18" t="s">
        <v>86</v>
      </c>
    </row>
    <row r="173" s="2" customFormat="1">
      <c r="A173" s="39"/>
      <c r="B173" s="40"/>
      <c r="C173" s="205" t="s">
        <v>172</v>
      </c>
      <c r="D173" s="205" t="s">
        <v>227</v>
      </c>
      <c r="E173" s="206" t="s">
        <v>905</v>
      </c>
      <c r="F173" s="207" t="s">
        <v>906</v>
      </c>
      <c r="G173" s="208" t="s">
        <v>380</v>
      </c>
      <c r="H173" s="209">
        <v>1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3.75</v>
      </c>
      <c r="T173" s="215">
        <f>S173*H173</f>
        <v>3.75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907</v>
      </c>
    </row>
    <row r="174" s="2" customFormat="1">
      <c r="A174" s="39"/>
      <c r="B174" s="40"/>
      <c r="C174" s="41"/>
      <c r="D174" s="220" t="s">
        <v>414</v>
      </c>
      <c r="E174" s="41"/>
      <c r="F174" s="251" t="s">
        <v>904</v>
      </c>
      <c r="G174" s="41"/>
      <c r="H174" s="41"/>
      <c r="I174" s="252"/>
      <c r="J174" s="41"/>
      <c r="K174" s="41"/>
      <c r="L174" s="45"/>
      <c r="M174" s="253"/>
      <c r="N174" s="25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414</v>
      </c>
      <c r="AU174" s="18" t="s">
        <v>86</v>
      </c>
    </row>
    <row r="175" s="2" customFormat="1">
      <c r="A175" s="39"/>
      <c r="B175" s="40"/>
      <c r="C175" s="205" t="s">
        <v>175</v>
      </c>
      <c r="D175" s="205" t="s">
        <v>227</v>
      </c>
      <c r="E175" s="206" t="s">
        <v>908</v>
      </c>
      <c r="F175" s="207" t="s">
        <v>909</v>
      </c>
      <c r="G175" s="208" t="s">
        <v>559</v>
      </c>
      <c r="H175" s="209">
        <v>24</v>
      </c>
      <c r="I175" s="210"/>
      <c r="J175" s="211">
        <f>ROUND(I175*H175,2)</f>
        <v>0</v>
      </c>
      <c r="K175" s="207" t="s">
        <v>231</v>
      </c>
      <c r="L175" s="45"/>
      <c r="M175" s="212" t="s">
        <v>19</v>
      </c>
      <c r="N175" s="213" t="s">
        <v>47</v>
      </c>
      <c r="O175" s="85"/>
      <c r="P175" s="214">
        <f>O175*H175</f>
        <v>0</v>
      </c>
      <c r="Q175" s="214">
        <v>0.030599999999999999</v>
      </c>
      <c r="R175" s="214">
        <f>Q175*H175</f>
        <v>0.73439999999999994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232</v>
      </c>
      <c r="AT175" s="216" t="s">
        <v>227</v>
      </c>
      <c r="AU175" s="216" t="s">
        <v>86</v>
      </c>
      <c r="AY175" s="18" t="s">
        <v>225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84</v>
      </c>
      <c r="BK175" s="217">
        <f>ROUND(I175*H175,2)</f>
        <v>0</v>
      </c>
      <c r="BL175" s="18" t="s">
        <v>232</v>
      </c>
      <c r="BM175" s="216" t="s">
        <v>910</v>
      </c>
    </row>
    <row r="176" s="2" customFormat="1">
      <c r="A176" s="39"/>
      <c r="B176" s="40"/>
      <c r="C176" s="41"/>
      <c r="D176" s="220" t="s">
        <v>414</v>
      </c>
      <c r="E176" s="41"/>
      <c r="F176" s="251" t="s">
        <v>911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414</v>
      </c>
      <c r="AU176" s="18" t="s">
        <v>86</v>
      </c>
    </row>
    <row r="177" s="13" customFormat="1">
      <c r="A177" s="13"/>
      <c r="B177" s="218"/>
      <c r="C177" s="219"/>
      <c r="D177" s="220" t="s">
        <v>234</v>
      </c>
      <c r="E177" s="221" t="s">
        <v>19</v>
      </c>
      <c r="F177" s="222" t="s">
        <v>912</v>
      </c>
      <c r="G177" s="219"/>
      <c r="H177" s="223">
        <v>24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234</v>
      </c>
      <c r="AU177" s="229" t="s">
        <v>86</v>
      </c>
      <c r="AV177" s="13" t="s">
        <v>86</v>
      </c>
      <c r="AW177" s="13" t="s">
        <v>37</v>
      </c>
      <c r="AX177" s="13" t="s">
        <v>84</v>
      </c>
      <c r="AY177" s="229" t="s">
        <v>225</v>
      </c>
    </row>
    <row r="178" s="2" customFormat="1">
      <c r="A178" s="39"/>
      <c r="B178" s="40"/>
      <c r="C178" s="205" t="s">
        <v>178</v>
      </c>
      <c r="D178" s="205" t="s">
        <v>227</v>
      </c>
      <c r="E178" s="206" t="s">
        <v>428</v>
      </c>
      <c r="F178" s="207" t="s">
        <v>429</v>
      </c>
      <c r="G178" s="208" t="s">
        <v>380</v>
      </c>
      <c r="H178" s="209">
        <v>1</v>
      </c>
      <c r="I178" s="210"/>
      <c r="J178" s="211">
        <f>ROUND(I178*H178,2)</f>
        <v>0</v>
      </c>
      <c r="K178" s="207" t="s">
        <v>231</v>
      </c>
      <c r="L178" s="45"/>
      <c r="M178" s="212" t="s">
        <v>19</v>
      </c>
      <c r="N178" s="213" t="s">
        <v>47</v>
      </c>
      <c r="O178" s="85"/>
      <c r="P178" s="214">
        <f>O178*H178</f>
        <v>0</v>
      </c>
      <c r="Q178" s="214">
        <v>1.0000000000000001E-05</v>
      </c>
      <c r="R178" s="214">
        <f>Q178*H178</f>
        <v>1.0000000000000001E-05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232</v>
      </c>
      <c r="AT178" s="216" t="s">
        <v>227</v>
      </c>
      <c r="AU178" s="216" t="s">
        <v>86</v>
      </c>
      <c r="AY178" s="18" t="s">
        <v>225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232</v>
      </c>
      <c r="BM178" s="216" t="s">
        <v>1233</v>
      </c>
    </row>
    <row r="179" s="13" customFormat="1">
      <c r="A179" s="13"/>
      <c r="B179" s="218"/>
      <c r="C179" s="219"/>
      <c r="D179" s="220" t="s">
        <v>234</v>
      </c>
      <c r="E179" s="221" t="s">
        <v>19</v>
      </c>
      <c r="F179" s="222" t="s">
        <v>1234</v>
      </c>
      <c r="G179" s="219"/>
      <c r="H179" s="223">
        <v>1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234</v>
      </c>
      <c r="AU179" s="229" t="s">
        <v>86</v>
      </c>
      <c r="AV179" s="13" t="s">
        <v>86</v>
      </c>
      <c r="AW179" s="13" t="s">
        <v>37</v>
      </c>
      <c r="AX179" s="13" t="s">
        <v>84</v>
      </c>
      <c r="AY179" s="229" t="s">
        <v>225</v>
      </c>
    </row>
    <row r="180" s="2" customFormat="1" ht="16.5" customHeight="1">
      <c r="A180" s="39"/>
      <c r="B180" s="40"/>
      <c r="C180" s="241" t="s">
        <v>181</v>
      </c>
      <c r="D180" s="241" t="s">
        <v>410</v>
      </c>
      <c r="E180" s="242" t="s">
        <v>1235</v>
      </c>
      <c r="F180" s="243" t="s">
        <v>1236</v>
      </c>
      <c r="G180" s="244" t="s">
        <v>380</v>
      </c>
      <c r="H180" s="245">
        <v>1</v>
      </c>
      <c r="I180" s="246"/>
      <c r="J180" s="247">
        <f>ROUND(I180*H180,2)</f>
        <v>0</v>
      </c>
      <c r="K180" s="243" t="s">
        <v>231</v>
      </c>
      <c r="L180" s="248"/>
      <c r="M180" s="249" t="s">
        <v>19</v>
      </c>
      <c r="N180" s="250" t="s">
        <v>47</v>
      </c>
      <c r="O180" s="85"/>
      <c r="P180" s="214">
        <f>O180*H180</f>
        <v>0</v>
      </c>
      <c r="Q180" s="214">
        <v>0.0050000000000000001</v>
      </c>
      <c r="R180" s="214">
        <f>Q180*H180</f>
        <v>0.0050000000000000001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365</v>
      </c>
      <c r="AT180" s="216" t="s">
        <v>410</v>
      </c>
      <c r="AU180" s="216" t="s">
        <v>86</v>
      </c>
      <c r="AY180" s="18" t="s">
        <v>225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84</v>
      </c>
      <c r="BK180" s="217">
        <f>ROUND(I180*H180,2)</f>
        <v>0</v>
      </c>
      <c r="BL180" s="18" t="s">
        <v>232</v>
      </c>
      <c r="BM180" s="216" t="s">
        <v>1237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661</v>
      </c>
      <c r="F181" s="207" t="s">
        <v>662</v>
      </c>
      <c r="G181" s="208" t="s">
        <v>380</v>
      </c>
      <c r="H181" s="209">
        <v>3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3.75475</v>
      </c>
      <c r="R181" s="214">
        <f>Q181*H181</f>
        <v>11.264250000000001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663</v>
      </c>
    </row>
    <row r="182" s="2" customFormat="1" ht="16.5" customHeight="1">
      <c r="A182" s="39"/>
      <c r="B182" s="40"/>
      <c r="C182" s="241" t="s">
        <v>187</v>
      </c>
      <c r="D182" s="241" t="s">
        <v>410</v>
      </c>
      <c r="E182" s="242" t="s">
        <v>471</v>
      </c>
      <c r="F182" s="243" t="s">
        <v>472</v>
      </c>
      <c r="G182" s="244" t="s">
        <v>230</v>
      </c>
      <c r="H182" s="245">
        <v>15.300000000000001</v>
      </c>
      <c r="I182" s="246"/>
      <c r="J182" s="247">
        <f>ROUND(I182*H182,2)</f>
        <v>0</v>
      </c>
      <c r="K182" s="243" t="s">
        <v>19</v>
      </c>
      <c r="L182" s="248"/>
      <c r="M182" s="249" t="s">
        <v>19</v>
      </c>
      <c r="N182" s="250" t="s">
        <v>47</v>
      </c>
      <c r="O182" s="85"/>
      <c r="P182" s="214">
        <f>O182*H182</f>
        <v>0</v>
      </c>
      <c r="Q182" s="214">
        <v>0.024500000000000001</v>
      </c>
      <c r="R182" s="214">
        <f>Q182*H182</f>
        <v>0.37485000000000002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365</v>
      </c>
      <c r="AT182" s="216" t="s">
        <v>410</v>
      </c>
      <c r="AU182" s="216" t="s">
        <v>86</v>
      </c>
      <c r="AY182" s="18" t="s">
        <v>225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84</v>
      </c>
      <c r="BK182" s="217">
        <f>ROUND(I182*H182,2)</f>
        <v>0</v>
      </c>
      <c r="BL182" s="18" t="s">
        <v>232</v>
      </c>
      <c r="BM182" s="216" t="s">
        <v>664</v>
      </c>
    </row>
    <row r="183" s="13" customFormat="1">
      <c r="A183" s="13"/>
      <c r="B183" s="218"/>
      <c r="C183" s="219"/>
      <c r="D183" s="220" t="s">
        <v>234</v>
      </c>
      <c r="E183" s="221" t="s">
        <v>654</v>
      </c>
      <c r="F183" s="222" t="s">
        <v>1238</v>
      </c>
      <c r="G183" s="219"/>
      <c r="H183" s="223">
        <v>15.300000000000001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234</v>
      </c>
      <c r="AU183" s="229" t="s">
        <v>86</v>
      </c>
      <c r="AV183" s="13" t="s">
        <v>86</v>
      </c>
      <c r="AW183" s="13" t="s">
        <v>37</v>
      </c>
      <c r="AX183" s="13" t="s">
        <v>84</v>
      </c>
      <c r="AY183" s="229" t="s">
        <v>225</v>
      </c>
    </row>
    <row r="184" s="2" customFormat="1">
      <c r="A184" s="39"/>
      <c r="B184" s="40"/>
      <c r="C184" s="205" t="s">
        <v>595</v>
      </c>
      <c r="D184" s="205" t="s">
        <v>227</v>
      </c>
      <c r="E184" s="206" t="s">
        <v>919</v>
      </c>
      <c r="F184" s="207" t="s">
        <v>920</v>
      </c>
      <c r="G184" s="208" t="s">
        <v>559</v>
      </c>
      <c r="H184" s="209">
        <v>38</v>
      </c>
      <c r="I184" s="210"/>
      <c r="J184" s="211">
        <f>ROUND(I184*H184,2)</f>
        <v>0</v>
      </c>
      <c r="K184" s="207" t="s">
        <v>231</v>
      </c>
      <c r="L184" s="45"/>
      <c r="M184" s="212" t="s">
        <v>19</v>
      </c>
      <c r="N184" s="213" t="s">
        <v>47</v>
      </c>
      <c r="O184" s="85"/>
      <c r="P184" s="214">
        <f>O184*H184</f>
        <v>0</v>
      </c>
      <c r="Q184" s="214">
        <v>0.00014999999999999999</v>
      </c>
      <c r="R184" s="214">
        <f>Q184*H184</f>
        <v>0.0056999999999999993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232</v>
      </c>
      <c r="AT184" s="216" t="s">
        <v>227</v>
      </c>
      <c r="AU184" s="216" t="s">
        <v>86</v>
      </c>
      <c r="AY184" s="18" t="s">
        <v>225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84</v>
      </c>
      <c r="BK184" s="217">
        <f>ROUND(I184*H184,2)</f>
        <v>0</v>
      </c>
      <c r="BL184" s="18" t="s">
        <v>232</v>
      </c>
      <c r="BM184" s="216" t="s">
        <v>921</v>
      </c>
    </row>
    <row r="185" s="13" customFormat="1">
      <c r="A185" s="13"/>
      <c r="B185" s="218"/>
      <c r="C185" s="219"/>
      <c r="D185" s="220" t="s">
        <v>234</v>
      </c>
      <c r="E185" s="221" t="s">
        <v>19</v>
      </c>
      <c r="F185" s="222" t="s">
        <v>922</v>
      </c>
      <c r="G185" s="219"/>
      <c r="H185" s="223">
        <v>38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37</v>
      </c>
      <c r="AX185" s="13" t="s">
        <v>84</v>
      </c>
      <c r="AY185" s="229" t="s">
        <v>225</v>
      </c>
    </row>
    <row r="186" s="2" customFormat="1">
      <c r="A186" s="39"/>
      <c r="B186" s="40"/>
      <c r="C186" s="205" t="s">
        <v>607</v>
      </c>
      <c r="D186" s="205" t="s">
        <v>227</v>
      </c>
      <c r="E186" s="206" t="s">
        <v>923</v>
      </c>
      <c r="F186" s="207" t="s">
        <v>924</v>
      </c>
      <c r="G186" s="208" t="s">
        <v>559</v>
      </c>
      <c r="H186" s="209">
        <v>38</v>
      </c>
      <c r="I186" s="210"/>
      <c r="J186" s="211">
        <f>ROUND(I186*H186,2)</f>
        <v>0</v>
      </c>
      <c r="K186" s="207" t="s">
        <v>231</v>
      </c>
      <c r="L186" s="45"/>
      <c r="M186" s="212" t="s">
        <v>19</v>
      </c>
      <c r="N186" s="213" t="s">
        <v>47</v>
      </c>
      <c r="O186" s="85"/>
      <c r="P186" s="214">
        <f>O186*H186</f>
        <v>0</v>
      </c>
      <c r="Q186" s="214">
        <v>0.00020000000000000001</v>
      </c>
      <c r="R186" s="214">
        <f>Q186*H186</f>
        <v>0.0076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232</v>
      </c>
      <c r="AT186" s="216" t="s">
        <v>227</v>
      </c>
      <c r="AU186" s="216" t="s">
        <v>86</v>
      </c>
      <c r="AY186" s="18" t="s">
        <v>225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84</v>
      </c>
      <c r="BK186" s="217">
        <f>ROUND(I186*H186,2)</f>
        <v>0</v>
      </c>
      <c r="BL186" s="18" t="s">
        <v>232</v>
      </c>
      <c r="BM186" s="216" t="s">
        <v>925</v>
      </c>
    </row>
    <row r="187" s="13" customFormat="1">
      <c r="A187" s="13"/>
      <c r="B187" s="218"/>
      <c r="C187" s="219"/>
      <c r="D187" s="220" t="s">
        <v>234</v>
      </c>
      <c r="E187" s="221" t="s">
        <v>19</v>
      </c>
      <c r="F187" s="222" t="s">
        <v>922</v>
      </c>
      <c r="G187" s="219"/>
      <c r="H187" s="223">
        <v>38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234</v>
      </c>
      <c r="AU187" s="229" t="s">
        <v>86</v>
      </c>
      <c r="AV187" s="13" t="s">
        <v>86</v>
      </c>
      <c r="AW187" s="13" t="s">
        <v>37</v>
      </c>
      <c r="AX187" s="13" t="s">
        <v>84</v>
      </c>
      <c r="AY187" s="229" t="s">
        <v>225</v>
      </c>
    </row>
    <row r="188" s="2" customFormat="1">
      <c r="A188" s="39"/>
      <c r="B188" s="40"/>
      <c r="C188" s="205" t="s">
        <v>624</v>
      </c>
      <c r="D188" s="205" t="s">
        <v>227</v>
      </c>
      <c r="E188" s="206" t="s">
        <v>926</v>
      </c>
      <c r="F188" s="207" t="s">
        <v>927</v>
      </c>
      <c r="G188" s="208" t="s">
        <v>559</v>
      </c>
      <c r="H188" s="209">
        <v>38</v>
      </c>
      <c r="I188" s="210"/>
      <c r="J188" s="211">
        <f>ROUND(I188*H188,2)</f>
        <v>0</v>
      </c>
      <c r="K188" s="207" t="s">
        <v>231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232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232</v>
      </c>
      <c r="BM188" s="216" t="s">
        <v>928</v>
      </c>
    </row>
    <row r="189" s="13" customFormat="1">
      <c r="A189" s="13"/>
      <c r="B189" s="218"/>
      <c r="C189" s="219"/>
      <c r="D189" s="220" t="s">
        <v>234</v>
      </c>
      <c r="E189" s="221" t="s">
        <v>19</v>
      </c>
      <c r="F189" s="222" t="s">
        <v>922</v>
      </c>
      <c r="G189" s="219"/>
      <c r="H189" s="223">
        <v>38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234</v>
      </c>
      <c r="AU189" s="229" t="s">
        <v>86</v>
      </c>
      <c r="AV189" s="13" t="s">
        <v>86</v>
      </c>
      <c r="AW189" s="13" t="s">
        <v>37</v>
      </c>
      <c r="AX189" s="13" t="s">
        <v>84</v>
      </c>
      <c r="AY189" s="229" t="s">
        <v>225</v>
      </c>
    </row>
    <row r="190" s="2" customFormat="1">
      <c r="A190" s="39"/>
      <c r="B190" s="40"/>
      <c r="C190" s="205" t="s">
        <v>630</v>
      </c>
      <c r="D190" s="205" t="s">
        <v>227</v>
      </c>
      <c r="E190" s="206" t="s">
        <v>1239</v>
      </c>
      <c r="F190" s="207" t="s">
        <v>1240</v>
      </c>
      <c r="G190" s="208" t="s">
        <v>559</v>
      </c>
      <c r="H190" s="209">
        <v>20</v>
      </c>
      <c r="I190" s="210"/>
      <c r="J190" s="211">
        <f>ROUND(I190*H190,2)</f>
        <v>0</v>
      </c>
      <c r="K190" s="207" t="s">
        <v>231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0.14066999999999999</v>
      </c>
      <c r="R190" s="214">
        <f>Q190*H190</f>
        <v>2.8133999999999997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232</v>
      </c>
      <c r="AT190" s="216" t="s">
        <v>227</v>
      </c>
      <c r="AU190" s="216" t="s">
        <v>86</v>
      </c>
      <c r="AY190" s="18" t="s">
        <v>225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232</v>
      </c>
      <c r="BM190" s="216" t="s">
        <v>1241</v>
      </c>
    </row>
    <row r="191" s="13" customFormat="1">
      <c r="A191" s="13"/>
      <c r="B191" s="218"/>
      <c r="C191" s="219"/>
      <c r="D191" s="220" t="s">
        <v>234</v>
      </c>
      <c r="E191" s="221" t="s">
        <v>19</v>
      </c>
      <c r="F191" s="222" t="s">
        <v>1242</v>
      </c>
      <c r="G191" s="219"/>
      <c r="H191" s="223">
        <v>20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234</v>
      </c>
      <c r="AU191" s="229" t="s">
        <v>86</v>
      </c>
      <c r="AV191" s="13" t="s">
        <v>86</v>
      </c>
      <c r="AW191" s="13" t="s">
        <v>37</v>
      </c>
      <c r="AX191" s="13" t="s">
        <v>84</v>
      </c>
      <c r="AY191" s="229" t="s">
        <v>225</v>
      </c>
    </row>
    <row r="192" s="2" customFormat="1" ht="16.5" customHeight="1">
      <c r="A192" s="39"/>
      <c r="B192" s="40"/>
      <c r="C192" s="241" t="s">
        <v>634</v>
      </c>
      <c r="D192" s="241" t="s">
        <v>410</v>
      </c>
      <c r="E192" s="242" t="s">
        <v>1243</v>
      </c>
      <c r="F192" s="243" t="s">
        <v>1244</v>
      </c>
      <c r="G192" s="244" t="s">
        <v>559</v>
      </c>
      <c r="H192" s="245">
        <v>20.399999999999999</v>
      </c>
      <c r="I192" s="246"/>
      <c r="J192" s="247">
        <f>ROUND(I192*H192,2)</f>
        <v>0</v>
      </c>
      <c r="K192" s="243" t="s">
        <v>231</v>
      </c>
      <c r="L192" s="248"/>
      <c r="M192" s="249" t="s">
        <v>19</v>
      </c>
      <c r="N192" s="250" t="s">
        <v>47</v>
      </c>
      <c r="O192" s="85"/>
      <c r="P192" s="214">
        <f>O192*H192</f>
        <v>0</v>
      </c>
      <c r="Q192" s="214">
        <v>0.14999999999999999</v>
      </c>
      <c r="R192" s="214">
        <f>Q192*H192</f>
        <v>3.0599999999999996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365</v>
      </c>
      <c r="AT192" s="216" t="s">
        <v>410</v>
      </c>
      <c r="AU192" s="216" t="s">
        <v>86</v>
      </c>
      <c r="AY192" s="18" t="s">
        <v>225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232</v>
      </c>
      <c r="BM192" s="216" t="s">
        <v>1245</v>
      </c>
    </row>
    <row r="193" s="13" customFormat="1">
      <c r="A193" s="13"/>
      <c r="B193" s="218"/>
      <c r="C193" s="219"/>
      <c r="D193" s="220" t="s">
        <v>234</v>
      </c>
      <c r="E193" s="219"/>
      <c r="F193" s="222" t="s">
        <v>1246</v>
      </c>
      <c r="G193" s="219"/>
      <c r="H193" s="223">
        <v>20.399999999999999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234</v>
      </c>
      <c r="AU193" s="229" t="s">
        <v>86</v>
      </c>
      <c r="AV193" s="13" t="s">
        <v>86</v>
      </c>
      <c r="AW193" s="13" t="s">
        <v>4</v>
      </c>
      <c r="AX193" s="13" t="s">
        <v>84</v>
      </c>
      <c r="AY193" s="229" t="s">
        <v>225</v>
      </c>
    </row>
    <row r="194" s="2" customFormat="1">
      <c r="A194" s="39"/>
      <c r="B194" s="40"/>
      <c r="C194" s="205" t="s">
        <v>640</v>
      </c>
      <c r="D194" s="205" t="s">
        <v>227</v>
      </c>
      <c r="E194" s="206" t="s">
        <v>929</v>
      </c>
      <c r="F194" s="207" t="s">
        <v>930</v>
      </c>
      <c r="G194" s="208" t="s">
        <v>559</v>
      </c>
      <c r="H194" s="209">
        <v>31</v>
      </c>
      <c r="I194" s="210"/>
      <c r="J194" s="211">
        <f>ROUND(I194*H194,2)</f>
        <v>0</v>
      </c>
      <c r="K194" s="207" t="s">
        <v>231</v>
      </c>
      <c r="L194" s="45"/>
      <c r="M194" s="212" t="s">
        <v>19</v>
      </c>
      <c r="N194" s="213" t="s">
        <v>47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232</v>
      </c>
      <c r="AT194" s="216" t="s">
        <v>227</v>
      </c>
      <c r="AU194" s="216" t="s">
        <v>86</v>
      </c>
      <c r="AY194" s="18" t="s">
        <v>225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84</v>
      </c>
      <c r="BK194" s="217">
        <f>ROUND(I194*H194,2)</f>
        <v>0</v>
      </c>
      <c r="BL194" s="18" t="s">
        <v>232</v>
      </c>
      <c r="BM194" s="216" t="s">
        <v>931</v>
      </c>
    </row>
    <row r="195" s="13" customFormat="1">
      <c r="A195" s="13"/>
      <c r="B195" s="218"/>
      <c r="C195" s="219"/>
      <c r="D195" s="220" t="s">
        <v>234</v>
      </c>
      <c r="E195" s="221" t="s">
        <v>19</v>
      </c>
      <c r="F195" s="222" t="s">
        <v>932</v>
      </c>
      <c r="G195" s="219"/>
      <c r="H195" s="223">
        <v>31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234</v>
      </c>
      <c r="AU195" s="229" t="s">
        <v>86</v>
      </c>
      <c r="AV195" s="13" t="s">
        <v>86</v>
      </c>
      <c r="AW195" s="13" t="s">
        <v>37</v>
      </c>
      <c r="AX195" s="13" t="s">
        <v>84</v>
      </c>
      <c r="AY195" s="229" t="s">
        <v>225</v>
      </c>
    </row>
    <row r="196" s="2" customFormat="1" ht="55.5" customHeight="1">
      <c r="A196" s="39"/>
      <c r="B196" s="40"/>
      <c r="C196" s="205" t="s">
        <v>644</v>
      </c>
      <c r="D196" s="205" t="s">
        <v>227</v>
      </c>
      <c r="E196" s="206" t="s">
        <v>933</v>
      </c>
      <c r="F196" s="207" t="s">
        <v>934</v>
      </c>
      <c r="G196" s="208" t="s">
        <v>559</v>
      </c>
      <c r="H196" s="209">
        <v>31</v>
      </c>
      <c r="I196" s="210"/>
      <c r="J196" s="211">
        <f>ROUND(I196*H196,2)</f>
        <v>0</v>
      </c>
      <c r="K196" s="207" t="s">
        <v>231</v>
      </c>
      <c r="L196" s="45"/>
      <c r="M196" s="212" t="s">
        <v>19</v>
      </c>
      <c r="N196" s="213" t="s">
        <v>47</v>
      </c>
      <c r="O196" s="85"/>
      <c r="P196" s="214">
        <f>O196*H196</f>
        <v>0</v>
      </c>
      <c r="Q196" s="214">
        <v>9.0000000000000006E-05</v>
      </c>
      <c r="R196" s="214">
        <f>Q196*H196</f>
        <v>0.0027900000000000004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232</v>
      </c>
      <c r="AT196" s="216" t="s">
        <v>227</v>
      </c>
      <c r="AU196" s="216" t="s">
        <v>86</v>
      </c>
      <c r="AY196" s="18" t="s">
        <v>225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84</v>
      </c>
      <c r="BK196" s="217">
        <f>ROUND(I196*H196,2)</f>
        <v>0</v>
      </c>
      <c r="BL196" s="18" t="s">
        <v>232</v>
      </c>
      <c r="BM196" s="216" t="s">
        <v>935</v>
      </c>
    </row>
    <row r="197" s="13" customFormat="1">
      <c r="A197" s="13"/>
      <c r="B197" s="218"/>
      <c r="C197" s="219"/>
      <c r="D197" s="220" t="s">
        <v>234</v>
      </c>
      <c r="E197" s="221" t="s">
        <v>19</v>
      </c>
      <c r="F197" s="222" t="s">
        <v>932</v>
      </c>
      <c r="G197" s="219"/>
      <c r="H197" s="223">
        <v>31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234</v>
      </c>
      <c r="AU197" s="229" t="s">
        <v>86</v>
      </c>
      <c r="AV197" s="13" t="s">
        <v>86</v>
      </c>
      <c r="AW197" s="13" t="s">
        <v>37</v>
      </c>
      <c r="AX197" s="13" t="s">
        <v>84</v>
      </c>
      <c r="AY197" s="229" t="s">
        <v>225</v>
      </c>
    </row>
    <row r="198" s="2" customFormat="1">
      <c r="A198" s="39"/>
      <c r="B198" s="40"/>
      <c r="C198" s="205" t="s">
        <v>650</v>
      </c>
      <c r="D198" s="205" t="s">
        <v>227</v>
      </c>
      <c r="E198" s="206" t="s">
        <v>571</v>
      </c>
      <c r="F198" s="207" t="s">
        <v>572</v>
      </c>
      <c r="G198" s="208" t="s">
        <v>559</v>
      </c>
      <c r="H198" s="209">
        <v>54</v>
      </c>
      <c r="I198" s="210"/>
      <c r="J198" s="211">
        <f>ROUND(I198*H198,2)</f>
        <v>0</v>
      </c>
      <c r="K198" s="207" t="s">
        <v>231</v>
      </c>
      <c r="L198" s="45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232</v>
      </c>
      <c r="AT198" s="216" t="s">
        <v>227</v>
      </c>
      <c r="AU198" s="216" t="s">
        <v>86</v>
      </c>
      <c r="AY198" s="18" t="s">
        <v>225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232</v>
      </c>
      <c r="BM198" s="216" t="s">
        <v>936</v>
      </c>
    </row>
    <row r="199" s="13" customFormat="1">
      <c r="A199" s="13"/>
      <c r="B199" s="218"/>
      <c r="C199" s="219"/>
      <c r="D199" s="220" t="s">
        <v>234</v>
      </c>
      <c r="E199" s="221" t="s">
        <v>19</v>
      </c>
      <c r="F199" s="222" t="s">
        <v>932</v>
      </c>
      <c r="G199" s="219"/>
      <c r="H199" s="223">
        <v>31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234</v>
      </c>
      <c r="AU199" s="229" t="s">
        <v>86</v>
      </c>
      <c r="AV199" s="13" t="s">
        <v>86</v>
      </c>
      <c r="AW199" s="13" t="s">
        <v>37</v>
      </c>
      <c r="AX199" s="13" t="s">
        <v>76</v>
      </c>
      <c r="AY199" s="229" t="s">
        <v>225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1247</v>
      </c>
      <c r="G200" s="219"/>
      <c r="H200" s="223">
        <v>23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76</v>
      </c>
      <c r="AY200" s="229" t="s">
        <v>225</v>
      </c>
    </row>
    <row r="201" s="14" customFormat="1">
      <c r="A201" s="14"/>
      <c r="B201" s="230"/>
      <c r="C201" s="231"/>
      <c r="D201" s="220" t="s">
        <v>234</v>
      </c>
      <c r="E201" s="232" t="s">
        <v>19</v>
      </c>
      <c r="F201" s="233" t="s">
        <v>245</v>
      </c>
      <c r="G201" s="231"/>
      <c r="H201" s="234">
        <v>54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234</v>
      </c>
      <c r="AU201" s="240" t="s">
        <v>86</v>
      </c>
      <c r="AV201" s="14" t="s">
        <v>232</v>
      </c>
      <c r="AW201" s="14" t="s">
        <v>37</v>
      </c>
      <c r="AX201" s="14" t="s">
        <v>84</v>
      </c>
      <c r="AY201" s="240" t="s">
        <v>225</v>
      </c>
    </row>
    <row r="202" s="2" customFormat="1">
      <c r="A202" s="39"/>
      <c r="B202" s="40"/>
      <c r="C202" s="205" t="s">
        <v>944</v>
      </c>
      <c r="D202" s="205" t="s">
        <v>227</v>
      </c>
      <c r="E202" s="206" t="s">
        <v>938</v>
      </c>
      <c r="F202" s="207" t="s">
        <v>939</v>
      </c>
      <c r="G202" s="208" t="s">
        <v>559</v>
      </c>
      <c r="H202" s="209">
        <v>23</v>
      </c>
      <c r="I202" s="210"/>
      <c r="J202" s="211">
        <f>ROUND(I202*H202,2)</f>
        <v>0</v>
      </c>
      <c r="K202" s="207" t="s">
        <v>231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232</v>
      </c>
      <c r="AT202" s="216" t="s">
        <v>227</v>
      </c>
      <c r="AU202" s="216" t="s">
        <v>86</v>
      </c>
      <c r="AY202" s="18" t="s">
        <v>225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232</v>
      </c>
      <c r="BM202" s="216" t="s">
        <v>940</v>
      </c>
    </row>
    <row r="203" s="13" customFormat="1">
      <c r="A203" s="13"/>
      <c r="B203" s="218"/>
      <c r="C203" s="219"/>
      <c r="D203" s="220" t="s">
        <v>234</v>
      </c>
      <c r="E203" s="221" t="s">
        <v>19</v>
      </c>
      <c r="F203" s="222" t="s">
        <v>1247</v>
      </c>
      <c r="G203" s="219"/>
      <c r="H203" s="223">
        <v>23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234</v>
      </c>
      <c r="AU203" s="229" t="s">
        <v>86</v>
      </c>
      <c r="AV203" s="13" t="s">
        <v>86</v>
      </c>
      <c r="AW203" s="13" t="s">
        <v>37</v>
      </c>
      <c r="AX203" s="13" t="s">
        <v>84</v>
      </c>
      <c r="AY203" s="229" t="s">
        <v>225</v>
      </c>
    </row>
    <row r="204" s="2" customFormat="1">
      <c r="A204" s="39"/>
      <c r="B204" s="40"/>
      <c r="C204" s="205" t="s">
        <v>946</v>
      </c>
      <c r="D204" s="205" t="s">
        <v>227</v>
      </c>
      <c r="E204" s="206" t="s">
        <v>941</v>
      </c>
      <c r="F204" s="207" t="s">
        <v>942</v>
      </c>
      <c r="G204" s="208" t="s">
        <v>559</v>
      </c>
      <c r="H204" s="209">
        <v>23</v>
      </c>
      <c r="I204" s="210"/>
      <c r="J204" s="211">
        <f>ROUND(I204*H204,2)</f>
        <v>0</v>
      </c>
      <c r="K204" s="207" t="s">
        <v>231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3.0000000000000001E-05</v>
      </c>
      <c r="R204" s="214">
        <f>Q204*H204</f>
        <v>0.00068999999999999997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232</v>
      </c>
      <c r="AT204" s="216" t="s">
        <v>227</v>
      </c>
      <c r="AU204" s="216" t="s">
        <v>86</v>
      </c>
      <c r="AY204" s="18" t="s">
        <v>225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232</v>
      </c>
      <c r="BM204" s="216" t="s">
        <v>943</v>
      </c>
    </row>
    <row r="205" s="13" customFormat="1">
      <c r="A205" s="13"/>
      <c r="B205" s="218"/>
      <c r="C205" s="219"/>
      <c r="D205" s="220" t="s">
        <v>234</v>
      </c>
      <c r="E205" s="221" t="s">
        <v>19</v>
      </c>
      <c r="F205" s="222" t="s">
        <v>1247</v>
      </c>
      <c r="G205" s="219"/>
      <c r="H205" s="223">
        <v>23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234</v>
      </c>
      <c r="AU205" s="229" t="s">
        <v>86</v>
      </c>
      <c r="AV205" s="13" t="s">
        <v>86</v>
      </c>
      <c r="AW205" s="13" t="s">
        <v>37</v>
      </c>
      <c r="AX205" s="13" t="s">
        <v>84</v>
      </c>
      <c r="AY205" s="229" t="s">
        <v>225</v>
      </c>
    </row>
    <row r="206" s="2" customFormat="1">
      <c r="A206" s="39"/>
      <c r="B206" s="40"/>
      <c r="C206" s="205" t="s">
        <v>952</v>
      </c>
      <c r="D206" s="205" t="s">
        <v>227</v>
      </c>
      <c r="E206" s="206" t="s">
        <v>574</v>
      </c>
      <c r="F206" s="207" t="s">
        <v>575</v>
      </c>
      <c r="G206" s="208" t="s">
        <v>576</v>
      </c>
      <c r="H206" s="209">
        <v>4</v>
      </c>
      <c r="I206" s="210"/>
      <c r="J206" s="211">
        <f>ROUND(I206*H206,2)</f>
        <v>0</v>
      </c>
      <c r="K206" s="207" t="s">
        <v>231</v>
      </c>
      <c r="L206" s="45"/>
      <c r="M206" s="212" t="s">
        <v>19</v>
      </c>
      <c r="N206" s="213" t="s">
        <v>47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232</v>
      </c>
      <c r="AT206" s="216" t="s">
        <v>227</v>
      </c>
      <c r="AU206" s="216" t="s">
        <v>86</v>
      </c>
      <c r="AY206" s="18" t="s">
        <v>225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232</v>
      </c>
      <c r="BM206" s="216" t="s">
        <v>1248</v>
      </c>
    </row>
    <row r="207" s="2" customFormat="1" ht="78" customHeight="1">
      <c r="A207" s="39"/>
      <c r="B207" s="40"/>
      <c r="C207" s="205" t="s">
        <v>954</v>
      </c>
      <c r="D207" s="205" t="s">
        <v>227</v>
      </c>
      <c r="E207" s="206" t="s">
        <v>947</v>
      </c>
      <c r="F207" s="207" t="s">
        <v>948</v>
      </c>
      <c r="G207" s="208" t="s">
        <v>559</v>
      </c>
      <c r="H207" s="209">
        <v>24</v>
      </c>
      <c r="I207" s="210"/>
      <c r="J207" s="211">
        <f>ROUND(I207*H207,2)</f>
        <v>0</v>
      </c>
      <c r="K207" s="207" t="s">
        <v>231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9.0000000000000006E-05</v>
      </c>
      <c r="R207" s="214">
        <f>Q207*H207</f>
        <v>0.00216</v>
      </c>
      <c r="S207" s="214">
        <v>0.012</v>
      </c>
      <c r="T207" s="215">
        <f>S207*H207</f>
        <v>0.28800000000000003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949</v>
      </c>
    </row>
    <row r="208" s="2" customFormat="1">
      <c r="A208" s="39"/>
      <c r="B208" s="40"/>
      <c r="C208" s="41"/>
      <c r="D208" s="220" t="s">
        <v>414</v>
      </c>
      <c r="E208" s="41"/>
      <c r="F208" s="251" t="s">
        <v>950</v>
      </c>
      <c r="G208" s="41"/>
      <c r="H208" s="41"/>
      <c r="I208" s="252"/>
      <c r="J208" s="41"/>
      <c r="K208" s="41"/>
      <c r="L208" s="45"/>
      <c r="M208" s="253"/>
      <c r="N208" s="25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414</v>
      </c>
      <c r="AU208" s="18" t="s">
        <v>86</v>
      </c>
    </row>
    <row r="209" s="13" customFormat="1">
      <c r="A209" s="13"/>
      <c r="B209" s="218"/>
      <c r="C209" s="219"/>
      <c r="D209" s="220" t="s">
        <v>234</v>
      </c>
      <c r="E209" s="221" t="s">
        <v>783</v>
      </c>
      <c r="F209" s="222" t="s">
        <v>1035</v>
      </c>
      <c r="G209" s="219"/>
      <c r="H209" s="223">
        <v>24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234</v>
      </c>
      <c r="AU209" s="229" t="s">
        <v>86</v>
      </c>
      <c r="AV209" s="13" t="s">
        <v>86</v>
      </c>
      <c r="AW209" s="13" t="s">
        <v>37</v>
      </c>
      <c r="AX209" s="13" t="s">
        <v>84</v>
      </c>
      <c r="AY209" s="229" t="s">
        <v>225</v>
      </c>
    </row>
    <row r="210" s="2" customFormat="1" ht="55.5" customHeight="1">
      <c r="A210" s="39"/>
      <c r="B210" s="40"/>
      <c r="C210" s="205" t="s">
        <v>956</v>
      </c>
      <c r="D210" s="205" t="s">
        <v>227</v>
      </c>
      <c r="E210" s="206" t="s">
        <v>596</v>
      </c>
      <c r="F210" s="207" t="s">
        <v>597</v>
      </c>
      <c r="G210" s="208" t="s">
        <v>380</v>
      </c>
      <c r="H210" s="209">
        <v>1</v>
      </c>
      <c r="I210" s="210"/>
      <c r="J210" s="211">
        <f>ROUND(I210*H210,2)</f>
        <v>0</v>
      </c>
      <c r="K210" s="207" t="s">
        <v>231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0.0040000000000000001</v>
      </c>
      <c r="T210" s="215">
        <f>S210*H210</f>
        <v>0.0040000000000000001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232</v>
      </c>
      <c r="AT210" s="216" t="s">
        <v>227</v>
      </c>
      <c r="AU210" s="216" t="s">
        <v>86</v>
      </c>
      <c r="AY210" s="18" t="s">
        <v>225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232</v>
      </c>
      <c r="BM210" s="216" t="s">
        <v>1249</v>
      </c>
    </row>
    <row r="211" s="13" customFormat="1">
      <c r="A211" s="13"/>
      <c r="B211" s="218"/>
      <c r="C211" s="219"/>
      <c r="D211" s="220" t="s">
        <v>234</v>
      </c>
      <c r="E211" s="221" t="s">
        <v>19</v>
      </c>
      <c r="F211" s="222" t="s">
        <v>1234</v>
      </c>
      <c r="G211" s="219"/>
      <c r="H211" s="223">
        <v>1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9" t="s">
        <v>234</v>
      </c>
      <c r="AU211" s="229" t="s">
        <v>86</v>
      </c>
      <c r="AV211" s="13" t="s">
        <v>86</v>
      </c>
      <c r="AW211" s="13" t="s">
        <v>37</v>
      </c>
      <c r="AX211" s="13" t="s">
        <v>84</v>
      </c>
      <c r="AY211" s="229" t="s">
        <v>225</v>
      </c>
    </row>
    <row r="212" s="2" customFormat="1" ht="55.5" customHeight="1">
      <c r="A212" s="39"/>
      <c r="B212" s="40"/>
      <c r="C212" s="205" t="s">
        <v>957</v>
      </c>
      <c r="D212" s="205" t="s">
        <v>227</v>
      </c>
      <c r="E212" s="206" t="s">
        <v>608</v>
      </c>
      <c r="F212" s="207" t="s">
        <v>667</v>
      </c>
      <c r="G212" s="208" t="s">
        <v>230</v>
      </c>
      <c r="H212" s="209">
        <v>15.300000000000001</v>
      </c>
      <c r="I212" s="210"/>
      <c r="J212" s="211">
        <f>ROUND(I212*H212,2)</f>
        <v>0</v>
      </c>
      <c r="K212" s="207" t="s">
        <v>19</v>
      </c>
      <c r="L212" s="45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232</v>
      </c>
      <c r="AT212" s="216" t="s">
        <v>227</v>
      </c>
      <c r="AU212" s="216" t="s">
        <v>86</v>
      </c>
      <c r="AY212" s="18" t="s">
        <v>225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232</v>
      </c>
      <c r="BM212" s="216" t="s">
        <v>955</v>
      </c>
    </row>
    <row r="213" s="2" customFormat="1">
      <c r="A213" s="39"/>
      <c r="B213" s="40"/>
      <c r="C213" s="41"/>
      <c r="D213" s="220" t="s">
        <v>414</v>
      </c>
      <c r="E213" s="41"/>
      <c r="F213" s="251" t="s">
        <v>669</v>
      </c>
      <c r="G213" s="41"/>
      <c r="H213" s="41"/>
      <c r="I213" s="252"/>
      <c r="J213" s="41"/>
      <c r="K213" s="41"/>
      <c r="L213" s="45"/>
      <c r="M213" s="253"/>
      <c r="N213" s="254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414</v>
      </c>
      <c r="AU213" s="18" t="s">
        <v>86</v>
      </c>
    </row>
    <row r="214" s="13" customFormat="1">
      <c r="A214" s="13"/>
      <c r="B214" s="218"/>
      <c r="C214" s="219"/>
      <c r="D214" s="220" t="s">
        <v>234</v>
      </c>
      <c r="E214" s="221" t="s">
        <v>19</v>
      </c>
      <c r="F214" s="222" t="s">
        <v>670</v>
      </c>
      <c r="G214" s="219"/>
      <c r="H214" s="223">
        <v>15.300000000000001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234</v>
      </c>
      <c r="AU214" s="229" t="s">
        <v>86</v>
      </c>
      <c r="AV214" s="13" t="s">
        <v>86</v>
      </c>
      <c r="AW214" s="13" t="s">
        <v>37</v>
      </c>
      <c r="AX214" s="13" t="s">
        <v>84</v>
      </c>
      <c r="AY214" s="229" t="s">
        <v>225</v>
      </c>
    </row>
    <row r="215" s="12" customFormat="1" ht="22.8" customHeight="1">
      <c r="A215" s="12"/>
      <c r="B215" s="189"/>
      <c r="C215" s="190"/>
      <c r="D215" s="191" t="s">
        <v>75</v>
      </c>
      <c r="E215" s="203" t="s">
        <v>628</v>
      </c>
      <c r="F215" s="203" t="s">
        <v>629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SUM(P216:P221)</f>
        <v>0</v>
      </c>
      <c r="Q215" s="197"/>
      <c r="R215" s="198">
        <f>SUM(R216:R221)</f>
        <v>0</v>
      </c>
      <c r="S215" s="197"/>
      <c r="T215" s="199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84</v>
      </c>
      <c r="AT215" s="201" t="s">
        <v>75</v>
      </c>
      <c r="AU215" s="201" t="s">
        <v>84</v>
      </c>
      <c r="AY215" s="200" t="s">
        <v>225</v>
      </c>
      <c r="BK215" s="202">
        <f>SUM(BK216:BK221)</f>
        <v>0</v>
      </c>
    </row>
    <row r="216" s="2" customFormat="1">
      <c r="A216" s="39"/>
      <c r="B216" s="40"/>
      <c r="C216" s="205" t="s">
        <v>959</v>
      </c>
      <c r="D216" s="205" t="s">
        <v>227</v>
      </c>
      <c r="E216" s="206" t="s">
        <v>631</v>
      </c>
      <c r="F216" s="207" t="s">
        <v>632</v>
      </c>
      <c r="G216" s="208" t="s">
        <v>361</v>
      </c>
      <c r="H216" s="209">
        <v>36.008000000000003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671</v>
      </c>
    </row>
    <row r="217" s="2" customFormat="1">
      <c r="A217" s="39"/>
      <c r="B217" s="40"/>
      <c r="C217" s="205" t="s">
        <v>961</v>
      </c>
      <c r="D217" s="205" t="s">
        <v>227</v>
      </c>
      <c r="E217" s="206" t="s">
        <v>635</v>
      </c>
      <c r="F217" s="207" t="s">
        <v>636</v>
      </c>
      <c r="G217" s="208" t="s">
        <v>361</v>
      </c>
      <c r="H217" s="209">
        <v>360.07999999999998</v>
      </c>
      <c r="I217" s="210"/>
      <c r="J217" s="211">
        <f>ROUND(I217*H217,2)</f>
        <v>0</v>
      </c>
      <c r="K217" s="207" t="s">
        <v>231</v>
      </c>
      <c r="L217" s="45"/>
      <c r="M217" s="212" t="s">
        <v>19</v>
      </c>
      <c r="N217" s="213" t="s">
        <v>47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232</v>
      </c>
      <c r="AT217" s="216" t="s">
        <v>227</v>
      </c>
      <c r="AU217" s="216" t="s">
        <v>86</v>
      </c>
      <c r="AY217" s="18" t="s">
        <v>225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84</v>
      </c>
      <c r="BK217" s="217">
        <f>ROUND(I217*H217,2)</f>
        <v>0</v>
      </c>
      <c r="BL217" s="18" t="s">
        <v>232</v>
      </c>
      <c r="BM217" s="216" t="s">
        <v>672</v>
      </c>
    </row>
    <row r="218" s="13" customFormat="1">
      <c r="A218" s="13"/>
      <c r="B218" s="218"/>
      <c r="C218" s="219"/>
      <c r="D218" s="220" t="s">
        <v>234</v>
      </c>
      <c r="E218" s="219"/>
      <c r="F218" s="222" t="s">
        <v>1250</v>
      </c>
      <c r="G218" s="219"/>
      <c r="H218" s="223">
        <v>360.07999999999998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234</v>
      </c>
      <c r="AU218" s="229" t="s">
        <v>86</v>
      </c>
      <c r="AV218" s="13" t="s">
        <v>86</v>
      </c>
      <c r="AW218" s="13" t="s">
        <v>4</v>
      </c>
      <c r="AX218" s="13" t="s">
        <v>84</v>
      </c>
      <c r="AY218" s="229" t="s">
        <v>225</v>
      </c>
    </row>
    <row r="219" s="2" customFormat="1" ht="44.25" customHeight="1">
      <c r="A219" s="39"/>
      <c r="B219" s="40"/>
      <c r="C219" s="205" t="s">
        <v>965</v>
      </c>
      <c r="D219" s="205" t="s">
        <v>227</v>
      </c>
      <c r="E219" s="206" t="s">
        <v>641</v>
      </c>
      <c r="F219" s="207" t="s">
        <v>642</v>
      </c>
      <c r="G219" s="208" t="s">
        <v>361</v>
      </c>
      <c r="H219" s="209">
        <v>6.4630000000000001</v>
      </c>
      <c r="I219" s="210"/>
      <c r="J219" s="211">
        <f>ROUND(I219*H219,2)</f>
        <v>0</v>
      </c>
      <c r="K219" s="207" t="s">
        <v>231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232</v>
      </c>
      <c r="AT219" s="216" t="s">
        <v>227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232</v>
      </c>
      <c r="BM219" s="216" t="s">
        <v>960</v>
      </c>
    </row>
    <row r="220" s="2" customFormat="1" ht="44.25" customHeight="1">
      <c r="A220" s="39"/>
      <c r="B220" s="40"/>
      <c r="C220" s="205" t="s">
        <v>967</v>
      </c>
      <c r="D220" s="205" t="s">
        <v>227</v>
      </c>
      <c r="E220" s="206" t="s">
        <v>645</v>
      </c>
      <c r="F220" s="207" t="s">
        <v>646</v>
      </c>
      <c r="G220" s="208" t="s">
        <v>361</v>
      </c>
      <c r="H220" s="209">
        <v>11.286</v>
      </c>
      <c r="I220" s="210"/>
      <c r="J220" s="211">
        <f>ROUND(I220*H220,2)</f>
        <v>0</v>
      </c>
      <c r="K220" s="207" t="s">
        <v>231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232</v>
      </c>
      <c r="AT220" s="216" t="s">
        <v>227</v>
      </c>
      <c r="AU220" s="216" t="s">
        <v>86</v>
      </c>
      <c r="AY220" s="18" t="s">
        <v>225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232</v>
      </c>
      <c r="BM220" s="216" t="s">
        <v>966</v>
      </c>
    </row>
    <row r="221" s="2" customFormat="1" ht="44.25" customHeight="1">
      <c r="A221" s="39"/>
      <c r="B221" s="40"/>
      <c r="C221" s="205" t="s">
        <v>970</v>
      </c>
      <c r="D221" s="205" t="s">
        <v>227</v>
      </c>
      <c r="E221" s="206" t="s">
        <v>968</v>
      </c>
      <c r="F221" s="207" t="s">
        <v>841</v>
      </c>
      <c r="G221" s="208" t="s">
        <v>361</v>
      </c>
      <c r="H221" s="209">
        <v>14.16</v>
      </c>
      <c r="I221" s="210"/>
      <c r="J221" s="211">
        <f>ROUND(I221*H221,2)</f>
        <v>0</v>
      </c>
      <c r="K221" s="207" t="s">
        <v>231</v>
      </c>
      <c r="L221" s="45"/>
      <c r="M221" s="212" t="s">
        <v>19</v>
      </c>
      <c r="N221" s="213" t="s">
        <v>47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232</v>
      </c>
      <c r="AT221" s="216" t="s">
        <v>227</v>
      </c>
      <c r="AU221" s="216" t="s">
        <v>86</v>
      </c>
      <c r="AY221" s="18" t="s">
        <v>225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84</v>
      </c>
      <c r="BK221" s="217">
        <f>ROUND(I221*H221,2)</f>
        <v>0</v>
      </c>
      <c r="BL221" s="18" t="s">
        <v>232</v>
      </c>
      <c r="BM221" s="216" t="s">
        <v>969</v>
      </c>
    </row>
    <row r="222" s="12" customFormat="1" ht="22.8" customHeight="1">
      <c r="A222" s="12"/>
      <c r="B222" s="189"/>
      <c r="C222" s="190"/>
      <c r="D222" s="191" t="s">
        <v>75</v>
      </c>
      <c r="E222" s="203" t="s">
        <v>648</v>
      </c>
      <c r="F222" s="203" t="s">
        <v>649</v>
      </c>
      <c r="G222" s="190"/>
      <c r="H222" s="190"/>
      <c r="I222" s="193"/>
      <c r="J222" s="204">
        <f>BK222</f>
        <v>0</v>
      </c>
      <c r="K222" s="190"/>
      <c r="L222" s="195"/>
      <c r="M222" s="196"/>
      <c r="N222" s="197"/>
      <c r="O222" s="197"/>
      <c r="P222" s="198">
        <f>P223</f>
        <v>0</v>
      </c>
      <c r="Q222" s="197"/>
      <c r="R222" s="198">
        <f>R223</f>
        <v>0</v>
      </c>
      <c r="S222" s="197"/>
      <c r="T222" s="199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0" t="s">
        <v>84</v>
      </c>
      <c r="AT222" s="201" t="s">
        <v>75</v>
      </c>
      <c r="AU222" s="201" t="s">
        <v>84</v>
      </c>
      <c r="AY222" s="200" t="s">
        <v>225</v>
      </c>
      <c r="BK222" s="202">
        <f>BK223</f>
        <v>0</v>
      </c>
    </row>
    <row r="223" s="2" customFormat="1" ht="44.25" customHeight="1">
      <c r="A223" s="39"/>
      <c r="B223" s="40"/>
      <c r="C223" s="205" t="s">
        <v>972</v>
      </c>
      <c r="D223" s="205" t="s">
        <v>227</v>
      </c>
      <c r="E223" s="206" t="s">
        <v>674</v>
      </c>
      <c r="F223" s="207" t="s">
        <v>675</v>
      </c>
      <c r="G223" s="208" t="s">
        <v>361</v>
      </c>
      <c r="H223" s="209">
        <v>74.284000000000006</v>
      </c>
      <c r="I223" s="210"/>
      <c r="J223" s="211">
        <f>ROUND(I223*H223,2)</f>
        <v>0</v>
      </c>
      <c r="K223" s="207" t="s">
        <v>231</v>
      </c>
      <c r="L223" s="45"/>
      <c r="M223" s="212" t="s">
        <v>19</v>
      </c>
      <c r="N223" s="213" t="s">
        <v>47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232</v>
      </c>
      <c r="AT223" s="216" t="s">
        <v>227</v>
      </c>
      <c r="AU223" s="216" t="s">
        <v>86</v>
      </c>
      <c r="AY223" s="18" t="s">
        <v>225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84</v>
      </c>
      <c r="BK223" s="217">
        <f>ROUND(I223*H223,2)</f>
        <v>0</v>
      </c>
      <c r="BL223" s="18" t="s">
        <v>232</v>
      </c>
      <c r="BM223" s="216" t="s">
        <v>971</v>
      </c>
    </row>
    <row r="224" s="12" customFormat="1" ht="25.92" customHeight="1">
      <c r="A224" s="12"/>
      <c r="B224" s="189"/>
      <c r="C224" s="190"/>
      <c r="D224" s="191" t="s">
        <v>75</v>
      </c>
      <c r="E224" s="192" t="s">
        <v>677</v>
      </c>
      <c r="F224" s="192" t="s">
        <v>678</v>
      </c>
      <c r="G224" s="190"/>
      <c r="H224" s="190"/>
      <c r="I224" s="193"/>
      <c r="J224" s="194">
        <f>BK224</f>
        <v>0</v>
      </c>
      <c r="K224" s="190"/>
      <c r="L224" s="195"/>
      <c r="M224" s="196"/>
      <c r="N224" s="197"/>
      <c r="O224" s="197"/>
      <c r="P224" s="198">
        <f>P225+P237</f>
        <v>0</v>
      </c>
      <c r="Q224" s="197"/>
      <c r="R224" s="198">
        <f>R225+R237</f>
        <v>0.47221920000000001</v>
      </c>
      <c r="S224" s="197"/>
      <c r="T224" s="199">
        <f>T225+T237</f>
        <v>0.34500000000000003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86</v>
      </c>
      <c r="AT224" s="201" t="s">
        <v>75</v>
      </c>
      <c r="AU224" s="201" t="s">
        <v>76</v>
      </c>
      <c r="AY224" s="200" t="s">
        <v>225</v>
      </c>
      <c r="BK224" s="202">
        <f>BK225+BK237</f>
        <v>0</v>
      </c>
    </row>
    <row r="225" s="12" customFormat="1" ht="22.8" customHeight="1">
      <c r="A225" s="12"/>
      <c r="B225" s="189"/>
      <c r="C225" s="190"/>
      <c r="D225" s="191" t="s">
        <v>75</v>
      </c>
      <c r="E225" s="203" t="s">
        <v>679</v>
      </c>
      <c r="F225" s="203" t="s">
        <v>680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SUM(P226:P236)</f>
        <v>0</v>
      </c>
      <c r="Q225" s="197"/>
      <c r="R225" s="198">
        <f>SUM(R226:R236)</f>
        <v>0.44940000000000002</v>
      </c>
      <c r="S225" s="197"/>
      <c r="T225" s="199">
        <f>SUM(T226:T236)</f>
        <v>0.34500000000000003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86</v>
      </c>
      <c r="AT225" s="201" t="s">
        <v>75</v>
      </c>
      <c r="AU225" s="201" t="s">
        <v>84</v>
      </c>
      <c r="AY225" s="200" t="s">
        <v>225</v>
      </c>
      <c r="BK225" s="202">
        <f>SUM(BK226:BK236)</f>
        <v>0</v>
      </c>
    </row>
    <row r="226" s="2" customFormat="1">
      <c r="A226" s="39"/>
      <c r="B226" s="40"/>
      <c r="C226" s="205" t="s">
        <v>974</v>
      </c>
      <c r="D226" s="205" t="s">
        <v>227</v>
      </c>
      <c r="E226" s="206" t="s">
        <v>681</v>
      </c>
      <c r="F226" s="207" t="s">
        <v>682</v>
      </c>
      <c r="G226" s="208" t="s">
        <v>683</v>
      </c>
      <c r="H226" s="209">
        <v>428</v>
      </c>
      <c r="I226" s="210"/>
      <c r="J226" s="211">
        <f>ROUND(I226*H226,2)</f>
        <v>0</v>
      </c>
      <c r="K226" s="207" t="s">
        <v>231</v>
      </c>
      <c r="L226" s="45"/>
      <c r="M226" s="212" t="s">
        <v>19</v>
      </c>
      <c r="N226" s="213" t="s">
        <v>47</v>
      </c>
      <c r="O226" s="85"/>
      <c r="P226" s="214">
        <f>O226*H226</f>
        <v>0</v>
      </c>
      <c r="Q226" s="214">
        <v>5.0000000000000002E-05</v>
      </c>
      <c r="R226" s="214">
        <f>Q226*H226</f>
        <v>0.021400000000000002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128</v>
      </c>
      <c r="AT226" s="216" t="s">
        <v>227</v>
      </c>
      <c r="AU226" s="216" t="s">
        <v>86</v>
      </c>
      <c r="AY226" s="18" t="s">
        <v>225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128</v>
      </c>
      <c r="BM226" s="216" t="s">
        <v>684</v>
      </c>
    </row>
    <row r="227" s="13" customFormat="1">
      <c r="A227" s="13"/>
      <c r="B227" s="218"/>
      <c r="C227" s="219"/>
      <c r="D227" s="220" t="s">
        <v>234</v>
      </c>
      <c r="E227" s="221" t="s">
        <v>19</v>
      </c>
      <c r="F227" s="222" t="s">
        <v>1251</v>
      </c>
      <c r="G227" s="219"/>
      <c r="H227" s="223">
        <v>428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234</v>
      </c>
      <c r="AU227" s="229" t="s">
        <v>86</v>
      </c>
      <c r="AV227" s="13" t="s">
        <v>86</v>
      </c>
      <c r="AW227" s="13" t="s">
        <v>37</v>
      </c>
      <c r="AX227" s="13" t="s">
        <v>84</v>
      </c>
      <c r="AY227" s="229" t="s">
        <v>225</v>
      </c>
    </row>
    <row r="228" s="2" customFormat="1" ht="16.5" customHeight="1">
      <c r="A228" s="39"/>
      <c r="B228" s="40"/>
      <c r="C228" s="241" t="s">
        <v>976</v>
      </c>
      <c r="D228" s="241" t="s">
        <v>410</v>
      </c>
      <c r="E228" s="242" t="s">
        <v>686</v>
      </c>
      <c r="F228" s="243" t="s">
        <v>687</v>
      </c>
      <c r="G228" s="244" t="s">
        <v>361</v>
      </c>
      <c r="H228" s="245">
        <v>0.42799999999999999</v>
      </c>
      <c r="I228" s="246"/>
      <c r="J228" s="247">
        <f>ROUND(I228*H228,2)</f>
        <v>0</v>
      </c>
      <c r="K228" s="243" t="s">
        <v>19</v>
      </c>
      <c r="L228" s="248"/>
      <c r="M228" s="249" t="s">
        <v>19</v>
      </c>
      <c r="N228" s="250" t="s">
        <v>47</v>
      </c>
      <c r="O228" s="85"/>
      <c r="P228" s="214">
        <f>O228*H228</f>
        <v>0</v>
      </c>
      <c r="Q228" s="214">
        <v>1</v>
      </c>
      <c r="R228" s="214">
        <f>Q228*H228</f>
        <v>0.42799999999999999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175</v>
      </c>
      <c r="AT228" s="216" t="s">
        <v>410</v>
      </c>
      <c r="AU228" s="216" t="s">
        <v>86</v>
      </c>
      <c r="AY228" s="18" t="s">
        <v>225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84</v>
      </c>
      <c r="BK228" s="217">
        <f>ROUND(I228*H228,2)</f>
        <v>0</v>
      </c>
      <c r="BL228" s="18" t="s">
        <v>128</v>
      </c>
      <c r="BM228" s="216" t="s">
        <v>688</v>
      </c>
    </row>
    <row r="229" s="2" customFormat="1">
      <c r="A229" s="39"/>
      <c r="B229" s="40"/>
      <c r="C229" s="41"/>
      <c r="D229" s="220" t="s">
        <v>414</v>
      </c>
      <c r="E229" s="41"/>
      <c r="F229" s="251" t="s">
        <v>689</v>
      </c>
      <c r="G229" s="41"/>
      <c r="H229" s="41"/>
      <c r="I229" s="252"/>
      <c r="J229" s="41"/>
      <c r="K229" s="41"/>
      <c r="L229" s="45"/>
      <c r="M229" s="253"/>
      <c r="N229" s="25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414</v>
      </c>
      <c r="AU229" s="18" t="s">
        <v>86</v>
      </c>
    </row>
    <row r="230" s="13" customFormat="1">
      <c r="A230" s="13"/>
      <c r="B230" s="218"/>
      <c r="C230" s="219"/>
      <c r="D230" s="220" t="s">
        <v>234</v>
      </c>
      <c r="E230" s="219"/>
      <c r="F230" s="222" t="s">
        <v>1252</v>
      </c>
      <c r="G230" s="219"/>
      <c r="H230" s="223">
        <v>0.42799999999999999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234</v>
      </c>
      <c r="AU230" s="229" t="s">
        <v>86</v>
      </c>
      <c r="AV230" s="13" t="s">
        <v>86</v>
      </c>
      <c r="AW230" s="13" t="s">
        <v>4</v>
      </c>
      <c r="AX230" s="13" t="s">
        <v>84</v>
      </c>
      <c r="AY230" s="229" t="s">
        <v>225</v>
      </c>
    </row>
    <row r="231" s="2" customFormat="1">
      <c r="A231" s="39"/>
      <c r="B231" s="40"/>
      <c r="C231" s="205" t="s">
        <v>978</v>
      </c>
      <c r="D231" s="205" t="s">
        <v>227</v>
      </c>
      <c r="E231" s="206" t="s">
        <v>691</v>
      </c>
      <c r="F231" s="207" t="s">
        <v>692</v>
      </c>
      <c r="G231" s="208" t="s">
        <v>683</v>
      </c>
      <c r="H231" s="209">
        <v>345</v>
      </c>
      <c r="I231" s="210"/>
      <c r="J231" s="211">
        <f>ROUND(I231*H231,2)</f>
        <v>0</v>
      </c>
      <c r="K231" s="207" t="s">
        <v>231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0.001</v>
      </c>
      <c r="T231" s="215">
        <f>S231*H231</f>
        <v>0.34500000000000003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128</v>
      </c>
      <c r="AT231" s="216" t="s">
        <v>227</v>
      </c>
      <c r="AU231" s="216" t="s">
        <v>86</v>
      </c>
      <c r="AY231" s="18" t="s">
        <v>225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128</v>
      </c>
      <c r="BM231" s="216" t="s">
        <v>693</v>
      </c>
    </row>
    <row r="232" s="13" customFormat="1">
      <c r="A232" s="13"/>
      <c r="B232" s="218"/>
      <c r="C232" s="219"/>
      <c r="D232" s="220" t="s">
        <v>234</v>
      </c>
      <c r="E232" s="221" t="s">
        <v>19</v>
      </c>
      <c r="F232" s="222" t="s">
        <v>1253</v>
      </c>
      <c r="G232" s="219"/>
      <c r="H232" s="223">
        <v>345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234</v>
      </c>
      <c r="AU232" s="229" t="s">
        <v>86</v>
      </c>
      <c r="AV232" s="13" t="s">
        <v>86</v>
      </c>
      <c r="AW232" s="13" t="s">
        <v>37</v>
      </c>
      <c r="AX232" s="13" t="s">
        <v>84</v>
      </c>
      <c r="AY232" s="229" t="s">
        <v>225</v>
      </c>
    </row>
    <row r="233" s="2" customFormat="1" ht="16.5" customHeight="1">
      <c r="A233" s="39"/>
      <c r="B233" s="40"/>
      <c r="C233" s="205" t="s">
        <v>980</v>
      </c>
      <c r="D233" s="205" t="s">
        <v>227</v>
      </c>
      <c r="E233" s="206" t="s">
        <v>695</v>
      </c>
      <c r="F233" s="207" t="s">
        <v>696</v>
      </c>
      <c r="G233" s="208" t="s">
        <v>683</v>
      </c>
      <c r="H233" s="209">
        <v>4095</v>
      </c>
      <c r="I233" s="210"/>
      <c r="J233" s="211">
        <f>ROUND(I233*H233,2)</f>
        <v>0</v>
      </c>
      <c r="K233" s="207" t="s">
        <v>19</v>
      </c>
      <c r="L233" s="45"/>
      <c r="M233" s="212" t="s">
        <v>19</v>
      </c>
      <c r="N233" s="213" t="s">
        <v>47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128</v>
      </c>
      <c r="AT233" s="216" t="s">
        <v>227</v>
      </c>
      <c r="AU233" s="216" t="s">
        <v>86</v>
      </c>
      <c r="AY233" s="18" t="s">
        <v>225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84</v>
      </c>
      <c r="BK233" s="217">
        <f>ROUND(I233*H233,2)</f>
        <v>0</v>
      </c>
      <c r="BL233" s="18" t="s">
        <v>128</v>
      </c>
      <c r="BM233" s="216" t="s">
        <v>697</v>
      </c>
    </row>
    <row r="234" s="2" customFormat="1">
      <c r="A234" s="39"/>
      <c r="B234" s="40"/>
      <c r="C234" s="41"/>
      <c r="D234" s="220" t="s">
        <v>414</v>
      </c>
      <c r="E234" s="41"/>
      <c r="F234" s="251" t="s">
        <v>698</v>
      </c>
      <c r="G234" s="41"/>
      <c r="H234" s="41"/>
      <c r="I234" s="252"/>
      <c r="J234" s="41"/>
      <c r="K234" s="41"/>
      <c r="L234" s="45"/>
      <c r="M234" s="253"/>
      <c r="N234" s="254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414</v>
      </c>
      <c r="AU234" s="18" t="s">
        <v>86</v>
      </c>
    </row>
    <row r="235" s="13" customFormat="1">
      <c r="A235" s="13"/>
      <c r="B235" s="218"/>
      <c r="C235" s="219"/>
      <c r="D235" s="220" t="s">
        <v>234</v>
      </c>
      <c r="E235" s="219"/>
      <c r="F235" s="222" t="s">
        <v>1254</v>
      </c>
      <c r="G235" s="219"/>
      <c r="H235" s="223">
        <v>4095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234</v>
      </c>
      <c r="AU235" s="229" t="s">
        <v>86</v>
      </c>
      <c r="AV235" s="13" t="s">
        <v>86</v>
      </c>
      <c r="AW235" s="13" t="s">
        <v>4</v>
      </c>
      <c r="AX235" s="13" t="s">
        <v>84</v>
      </c>
      <c r="AY235" s="229" t="s">
        <v>225</v>
      </c>
    </row>
    <row r="236" s="2" customFormat="1" ht="44.25" customHeight="1">
      <c r="A236" s="39"/>
      <c r="B236" s="40"/>
      <c r="C236" s="205" t="s">
        <v>981</v>
      </c>
      <c r="D236" s="205" t="s">
        <v>227</v>
      </c>
      <c r="E236" s="206" t="s">
        <v>700</v>
      </c>
      <c r="F236" s="207" t="s">
        <v>701</v>
      </c>
      <c r="G236" s="208" t="s">
        <v>361</v>
      </c>
      <c r="H236" s="209">
        <v>0.44900000000000001</v>
      </c>
      <c r="I236" s="210"/>
      <c r="J236" s="211">
        <f>ROUND(I236*H236,2)</f>
        <v>0</v>
      </c>
      <c r="K236" s="207" t="s">
        <v>231</v>
      </c>
      <c r="L236" s="45"/>
      <c r="M236" s="212" t="s">
        <v>19</v>
      </c>
      <c r="N236" s="213" t="s">
        <v>47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128</v>
      </c>
      <c r="AT236" s="216" t="s">
        <v>227</v>
      </c>
      <c r="AU236" s="216" t="s">
        <v>86</v>
      </c>
      <c r="AY236" s="18" t="s">
        <v>225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84</v>
      </c>
      <c r="BK236" s="217">
        <f>ROUND(I236*H236,2)</f>
        <v>0</v>
      </c>
      <c r="BL236" s="18" t="s">
        <v>128</v>
      </c>
      <c r="BM236" s="216" t="s">
        <v>702</v>
      </c>
    </row>
    <row r="237" s="12" customFormat="1" ht="22.8" customHeight="1">
      <c r="A237" s="12"/>
      <c r="B237" s="189"/>
      <c r="C237" s="190"/>
      <c r="D237" s="191" t="s">
        <v>75</v>
      </c>
      <c r="E237" s="203" t="s">
        <v>703</v>
      </c>
      <c r="F237" s="203" t="s">
        <v>704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SUM(P238:P240)</f>
        <v>0</v>
      </c>
      <c r="Q237" s="197"/>
      <c r="R237" s="198">
        <f>SUM(R238:R240)</f>
        <v>0.022819200000000001</v>
      </c>
      <c r="S237" s="197"/>
      <c r="T237" s="199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86</v>
      </c>
      <c r="AT237" s="201" t="s">
        <v>75</v>
      </c>
      <c r="AU237" s="201" t="s">
        <v>84</v>
      </c>
      <c r="AY237" s="200" t="s">
        <v>225</v>
      </c>
      <c r="BK237" s="202">
        <f>SUM(BK238:BK240)</f>
        <v>0</v>
      </c>
    </row>
    <row r="238" s="2" customFormat="1" ht="33" customHeight="1">
      <c r="A238" s="39"/>
      <c r="B238" s="40"/>
      <c r="C238" s="205" t="s">
        <v>986</v>
      </c>
      <c r="D238" s="205" t="s">
        <v>227</v>
      </c>
      <c r="E238" s="206" t="s">
        <v>705</v>
      </c>
      <c r="F238" s="207" t="s">
        <v>706</v>
      </c>
      <c r="G238" s="208" t="s">
        <v>230</v>
      </c>
      <c r="H238" s="209">
        <v>71.310000000000002</v>
      </c>
      <c r="I238" s="210"/>
      <c r="J238" s="211">
        <f>ROUND(I238*H238,2)</f>
        <v>0</v>
      </c>
      <c r="K238" s="207" t="s">
        <v>231</v>
      </c>
      <c r="L238" s="45"/>
      <c r="M238" s="212" t="s">
        <v>19</v>
      </c>
      <c r="N238" s="213" t="s">
        <v>47</v>
      </c>
      <c r="O238" s="85"/>
      <c r="P238" s="214">
        <f>O238*H238</f>
        <v>0</v>
      </c>
      <c r="Q238" s="214">
        <v>0.00032000000000000003</v>
      </c>
      <c r="R238" s="214">
        <f>Q238*H238</f>
        <v>0.022819200000000001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128</v>
      </c>
      <c r="AT238" s="216" t="s">
        <v>227</v>
      </c>
      <c r="AU238" s="216" t="s">
        <v>86</v>
      </c>
      <c r="AY238" s="18" t="s">
        <v>225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84</v>
      </c>
      <c r="BK238" s="217">
        <f>ROUND(I238*H238,2)</f>
        <v>0</v>
      </c>
      <c r="BL238" s="18" t="s">
        <v>128</v>
      </c>
      <c r="BM238" s="216" t="s">
        <v>707</v>
      </c>
    </row>
    <row r="239" s="2" customFormat="1">
      <c r="A239" s="39"/>
      <c r="B239" s="40"/>
      <c r="C239" s="41"/>
      <c r="D239" s="220" t="s">
        <v>414</v>
      </c>
      <c r="E239" s="41"/>
      <c r="F239" s="251" t="s">
        <v>708</v>
      </c>
      <c r="G239" s="41"/>
      <c r="H239" s="41"/>
      <c r="I239" s="252"/>
      <c r="J239" s="41"/>
      <c r="K239" s="41"/>
      <c r="L239" s="45"/>
      <c r="M239" s="253"/>
      <c r="N239" s="254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414</v>
      </c>
      <c r="AU239" s="18" t="s">
        <v>86</v>
      </c>
    </row>
    <row r="240" s="13" customFormat="1">
      <c r="A240" s="13"/>
      <c r="B240" s="218"/>
      <c r="C240" s="219"/>
      <c r="D240" s="220" t="s">
        <v>234</v>
      </c>
      <c r="E240" s="221" t="s">
        <v>19</v>
      </c>
      <c r="F240" s="222" t="s">
        <v>1255</v>
      </c>
      <c r="G240" s="219"/>
      <c r="H240" s="223">
        <v>71.310000000000002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234</v>
      </c>
      <c r="AU240" s="229" t="s">
        <v>86</v>
      </c>
      <c r="AV240" s="13" t="s">
        <v>86</v>
      </c>
      <c r="AW240" s="13" t="s">
        <v>37</v>
      </c>
      <c r="AX240" s="13" t="s">
        <v>84</v>
      </c>
      <c r="AY240" s="229" t="s">
        <v>225</v>
      </c>
    </row>
    <row r="241" s="12" customFormat="1" ht="25.92" customHeight="1">
      <c r="A241" s="12"/>
      <c r="B241" s="189"/>
      <c r="C241" s="190"/>
      <c r="D241" s="191" t="s">
        <v>75</v>
      </c>
      <c r="E241" s="192" t="s">
        <v>410</v>
      </c>
      <c r="F241" s="192" t="s">
        <v>983</v>
      </c>
      <c r="G241" s="190"/>
      <c r="H241" s="190"/>
      <c r="I241" s="193"/>
      <c r="J241" s="194">
        <f>BK241</f>
        <v>0</v>
      </c>
      <c r="K241" s="190"/>
      <c r="L241" s="195"/>
      <c r="M241" s="196"/>
      <c r="N241" s="197"/>
      <c r="O241" s="197"/>
      <c r="P241" s="198">
        <f>P242</f>
        <v>0</v>
      </c>
      <c r="Q241" s="197"/>
      <c r="R241" s="198">
        <f>R242</f>
        <v>0.012419999999999999</v>
      </c>
      <c r="S241" s="197"/>
      <c r="T241" s="199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273</v>
      </c>
      <c r="AT241" s="201" t="s">
        <v>75</v>
      </c>
      <c r="AU241" s="201" t="s">
        <v>76</v>
      </c>
      <c r="AY241" s="200" t="s">
        <v>225</v>
      </c>
      <c r="BK241" s="202">
        <f>BK242</f>
        <v>0</v>
      </c>
    </row>
    <row r="242" s="12" customFormat="1" ht="22.8" customHeight="1">
      <c r="A242" s="12"/>
      <c r="B242" s="189"/>
      <c r="C242" s="190"/>
      <c r="D242" s="191" t="s">
        <v>75</v>
      </c>
      <c r="E242" s="203" t="s">
        <v>984</v>
      </c>
      <c r="F242" s="203" t="s">
        <v>985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SUM(P243:P246)</f>
        <v>0</v>
      </c>
      <c r="Q242" s="197"/>
      <c r="R242" s="198">
        <f>SUM(R243:R246)</f>
        <v>0.012419999999999999</v>
      </c>
      <c r="S242" s="197"/>
      <c r="T242" s="199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273</v>
      </c>
      <c r="AT242" s="201" t="s">
        <v>75</v>
      </c>
      <c r="AU242" s="201" t="s">
        <v>84</v>
      </c>
      <c r="AY242" s="200" t="s">
        <v>225</v>
      </c>
      <c r="BK242" s="202">
        <f>SUM(BK243:BK246)</f>
        <v>0</v>
      </c>
    </row>
    <row r="243" s="2" customFormat="1">
      <c r="A243" s="39"/>
      <c r="B243" s="40"/>
      <c r="C243" s="205" t="s">
        <v>992</v>
      </c>
      <c r="D243" s="205" t="s">
        <v>227</v>
      </c>
      <c r="E243" s="206" t="s">
        <v>987</v>
      </c>
      <c r="F243" s="207" t="s">
        <v>988</v>
      </c>
      <c r="G243" s="208" t="s">
        <v>559</v>
      </c>
      <c r="H243" s="209">
        <v>18</v>
      </c>
      <c r="I243" s="210"/>
      <c r="J243" s="211">
        <f>ROUND(I243*H243,2)</f>
        <v>0</v>
      </c>
      <c r="K243" s="207" t="s">
        <v>231</v>
      </c>
      <c r="L243" s="45"/>
      <c r="M243" s="212" t="s">
        <v>19</v>
      </c>
      <c r="N243" s="213" t="s">
        <v>47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989</v>
      </c>
      <c r="AT243" s="216" t="s">
        <v>227</v>
      </c>
      <c r="AU243" s="216" t="s">
        <v>86</v>
      </c>
      <c r="AY243" s="18" t="s">
        <v>225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84</v>
      </c>
      <c r="BK243" s="217">
        <f>ROUND(I243*H243,2)</f>
        <v>0</v>
      </c>
      <c r="BL243" s="18" t="s">
        <v>989</v>
      </c>
      <c r="BM243" s="216" t="s">
        <v>990</v>
      </c>
    </row>
    <row r="244" s="13" customFormat="1">
      <c r="A244" s="13"/>
      <c r="B244" s="218"/>
      <c r="C244" s="219"/>
      <c r="D244" s="220" t="s">
        <v>234</v>
      </c>
      <c r="E244" s="221" t="s">
        <v>19</v>
      </c>
      <c r="F244" s="222" t="s">
        <v>991</v>
      </c>
      <c r="G244" s="219"/>
      <c r="H244" s="223">
        <v>18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234</v>
      </c>
      <c r="AU244" s="229" t="s">
        <v>86</v>
      </c>
      <c r="AV244" s="13" t="s">
        <v>86</v>
      </c>
      <c r="AW244" s="13" t="s">
        <v>37</v>
      </c>
      <c r="AX244" s="13" t="s">
        <v>84</v>
      </c>
      <c r="AY244" s="229" t="s">
        <v>225</v>
      </c>
    </row>
    <row r="245" s="2" customFormat="1" ht="16.5" customHeight="1">
      <c r="A245" s="39"/>
      <c r="B245" s="40"/>
      <c r="C245" s="241" t="s">
        <v>989</v>
      </c>
      <c r="D245" s="241" t="s">
        <v>410</v>
      </c>
      <c r="E245" s="242" t="s">
        <v>993</v>
      </c>
      <c r="F245" s="243" t="s">
        <v>994</v>
      </c>
      <c r="G245" s="244" t="s">
        <v>559</v>
      </c>
      <c r="H245" s="245">
        <v>18</v>
      </c>
      <c r="I245" s="246"/>
      <c r="J245" s="247">
        <f>ROUND(I245*H245,2)</f>
        <v>0</v>
      </c>
      <c r="K245" s="243" t="s">
        <v>19</v>
      </c>
      <c r="L245" s="248"/>
      <c r="M245" s="249" t="s">
        <v>19</v>
      </c>
      <c r="N245" s="250" t="s">
        <v>47</v>
      </c>
      <c r="O245" s="85"/>
      <c r="P245" s="214">
        <f>O245*H245</f>
        <v>0</v>
      </c>
      <c r="Q245" s="214">
        <v>0.00068999999999999997</v>
      </c>
      <c r="R245" s="214">
        <f>Q245*H245</f>
        <v>0.012419999999999999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995</v>
      </c>
      <c r="AT245" s="216" t="s">
        <v>410</v>
      </c>
      <c r="AU245" s="216" t="s">
        <v>86</v>
      </c>
      <c r="AY245" s="18" t="s">
        <v>225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84</v>
      </c>
      <c r="BK245" s="217">
        <f>ROUND(I245*H245,2)</f>
        <v>0</v>
      </c>
      <c r="BL245" s="18" t="s">
        <v>995</v>
      </c>
      <c r="BM245" s="216" t="s">
        <v>996</v>
      </c>
    </row>
    <row r="246" s="2" customFormat="1">
      <c r="A246" s="39"/>
      <c r="B246" s="40"/>
      <c r="C246" s="205" t="s">
        <v>1000</v>
      </c>
      <c r="D246" s="205" t="s">
        <v>227</v>
      </c>
      <c r="E246" s="206" t="s">
        <v>997</v>
      </c>
      <c r="F246" s="207" t="s">
        <v>998</v>
      </c>
      <c r="G246" s="208" t="s">
        <v>559</v>
      </c>
      <c r="H246" s="209">
        <v>18</v>
      </c>
      <c r="I246" s="210"/>
      <c r="J246" s="211">
        <f>ROUND(I246*H246,2)</f>
        <v>0</v>
      </c>
      <c r="K246" s="207" t="s">
        <v>231</v>
      </c>
      <c r="L246" s="45"/>
      <c r="M246" s="265" t="s">
        <v>19</v>
      </c>
      <c r="N246" s="266" t="s">
        <v>47</v>
      </c>
      <c r="O246" s="267"/>
      <c r="P246" s="268">
        <f>O246*H246</f>
        <v>0</v>
      </c>
      <c r="Q246" s="268">
        <v>0</v>
      </c>
      <c r="R246" s="268">
        <f>Q246*H246</f>
        <v>0</v>
      </c>
      <c r="S246" s="268">
        <v>0</v>
      </c>
      <c r="T246" s="26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989</v>
      </c>
      <c r="AT246" s="216" t="s">
        <v>227</v>
      </c>
      <c r="AU246" s="216" t="s">
        <v>86</v>
      </c>
      <c r="AY246" s="18" t="s">
        <v>225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84</v>
      </c>
      <c r="BK246" s="217">
        <f>ROUND(I246*H246,2)</f>
        <v>0</v>
      </c>
      <c r="BL246" s="18" t="s">
        <v>989</v>
      </c>
      <c r="BM246" s="216" t="s">
        <v>999</v>
      </c>
    </row>
    <row r="247" s="2" customFormat="1" ht="6.96" customHeight="1">
      <c r="A247" s="39"/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sheet="1" autoFilter="0" formatColumns="0" formatRows="0" objects="1" scenarios="1" spinCount="100000" saltValue="ZBDJgcUBccnJ6AGMlHaaQFGaIJilvMBDXEpUCY6qcnOoBmPTx99gQ62cEmE1BVDBeacRtsnpBh7AHdo2cKjvKg==" hashValue="lPP9F2+6MsrepkLeo3+Ob7sdF5FZ48o7ovhYqT4HxqJd8bag3i9P8ujYdO3OxjdMxvXcqzyBdgUB27M8ie3Aog==" algorithmName="SHA-512" password="CC35"/>
  <autoFilter ref="C90:K24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159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1256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1257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781</v>
      </c>
      <c r="BA6" s="270" t="s">
        <v>782</v>
      </c>
      <c r="BB6" s="270" t="s">
        <v>248</v>
      </c>
      <c r="BC6" s="270" t="s">
        <v>365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783</v>
      </c>
      <c r="BA7" s="270" t="s">
        <v>784</v>
      </c>
      <c r="BB7" s="270" t="s">
        <v>559</v>
      </c>
      <c r="BC7" s="270" t="s">
        <v>785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786</v>
      </c>
      <c r="BA8" s="270" t="s">
        <v>787</v>
      </c>
      <c r="BB8" s="270" t="s">
        <v>230</v>
      </c>
      <c r="BC8" s="270" t="s">
        <v>788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1258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790</v>
      </c>
      <c r="BA9" s="270" t="s">
        <v>791</v>
      </c>
      <c r="BB9" s="270" t="s">
        <v>559</v>
      </c>
      <c r="BC9" s="270" t="s">
        <v>792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793</v>
      </c>
      <c r="BA10" s="270" t="s">
        <v>794</v>
      </c>
      <c r="BB10" s="270" t="s">
        <v>559</v>
      </c>
      <c r="BC10" s="270" t="s">
        <v>795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796</v>
      </c>
      <c r="BA11" s="270" t="s">
        <v>797</v>
      </c>
      <c r="BB11" s="270" t="s">
        <v>230</v>
      </c>
      <c r="BC11" s="270" t="s">
        <v>795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654</v>
      </c>
      <c r="BA12" s="270" t="s">
        <v>655</v>
      </c>
      <c r="BB12" s="270" t="s">
        <v>230</v>
      </c>
      <c r="BC12" s="270" t="s">
        <v>1259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70" t="s">
        <v>1221</v>
      </c>
      <c r="BA13" s="270" t="s">
        <v>1222</v>
      </c>
      <c r="BB13" s="270" t="s">
        <v>559</v>
      </c>
      <c r="BC13" s="270" t="s">
        <v>169</v>
      </c>
      <c r="BD13" s="270" t="s">
        <v>86</v>
      </c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ROUND((SUM(BE92:BE251)),  2)</f>
        <v>0</v>
      </c>
      <c r="G33" s="39"/>
      <c r="H33" s="39"/>
      <c r="I33" s="149">
        <v>0.20999999999999999</v>
      </c>
      <c r="J33" s="148">
        <f>ROUND(((SUM(BE92:BE251))*I33),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ROUND((SUM(BF92:BF251)),  2)</f>
        <v>0</v>
      </c>
      <c r="G34" s="39"/>
      <c r="H34" s="39"/>
      <c r="I34" s="149">
        <v>0.14999999999999999</v>
      </c>
      <c r="J34" s="148">
        <f>ROUND(((SUM(BF92:BF251))*I34),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ROUND((SUM(BG92:BG251)),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ROUND((SUM(BH92:BH251)),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ROUND((SUM(BI92:BI251)),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26 - P1+P2+P3-14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J222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J224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J241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1260</v>
      </c>
      <c r="E71" s="175"/>
      <c r="F71" s="175"/>
      <c r="G71" s="175"/>
      <c r="H71" s="175"/>
      <c r="I71" s="175"/>
      <c r="J71" s="176">
        <f>J242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2"/>
      <c r="C72" s="173"/>
      <c r="D72" s="174" t="s">
        <v>800</v>
      </c>
      <c r="E72" s="175"/>
      <c r="F72" s="175"/>
      <c r="G72" s="175"/>
      <c r="H72" s="175"/>
      <c r="I72" s="175"/>
      <c r="J72" s="176">
        <f>J245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210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6.25" customHeight="1">
      <c r="A82" s="39"/>
      <c r="B82" s="40"/>
      <c r="C82" s="41"/>
      <c r="D82" s="41"/>
      <c r="E82" s="161" t="str">
        <f>E7</f>
        <v>Modernizace dopravního značení, 3. etapa, 5. května, č. akce 9991771</v>
      </c>
      <c r="F82" s="33"/>
      <c r="G82" s="33"/>
      <c r="H82" s="33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197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E9</f>
        <v>26 - P1+P2+P3-14</v>
      </c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F12</f>
        <v>Praha 4</v>
      </c>
      <c r="G86" s="41"/>
      <c r="H86" s="41"/>
      <c r="I86" s="33" t="s">
        <v>23</v>
      </c>
      <c r="J86" s="73" t="str">
        <f>IF(J12="","",J12)</f>
        <v>22. 2. 2021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25</v>
      </c>
      <c r="D88" s="41"/>
      <c r="E88" s="41"/>
      <c r="F88" s="28" t="str">
        <f>E15</f>
        <v>Technická správa komunikací hl. m. Prahy, a.s.</v>
      </c>
      <c r="G88" s="41"/>
      <c r="H88" s="41"/>
      <c r="I88" s="33" t="s">
        <v>33</v>
      </c>
      <c r="J88" s="37" t="str">
        <f>E21</f>
        <v>d plus projektová a inženýrská a.s.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31</v>
      </c>
      <c r="D89" s="41"/>
      <c r="E89" s="41"/>
      <c r="F89" s="28" t="str">
        <f>IF(E18="","",E18)</f>
        <v>Vyplň údaj</v>
      </c>
      <c r="G89" s="41"/>
      <c r="H89" s="41"/>
      <c r="I89" s="33" t="s">
        <v>38</v>
      </c>
      <c r="J89" s="37" t="str">
        <f>E24</f>
        <v xml:space="preserve"> 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78"/>
      <c r="B91" s="179"/>
      <c r="C91" s="180" t="s">
        <v>211</v>
      </c>
      <c r="D91" s="181" t="s">
        <v>61</v>
      </c>
      <c r="E91" s="181" t="s">
        <v>57</v>
      </c>
      <c r="F91" s="181" t="s">
        <v>58</v>
      </c>
      <c r="G91" s="181" t="s">
        <v>212</v>
      </c>
      <c r="H91" s="181" t="s">
        <v>213</v>
      </c>
      <c r="I91" s="181" t="s">
        <v>214</v>
      </c>
      <c r="J91" s="181" t="s">
        <v>201</v>
      </c>
      <c r="K91" s="182" t="s">
        <v>215</v>
      </c>
      <c r="L91" s="183"/>
      <c r="M91" s="93" t="s">
        <v>19</v>
      </c>
      <c r="N91" s="94" t="s">
        <v>46</v>
      </c>
      <c r="O91" s="94" t="s">
        <v>216</v>
      </c>
      <c r="P91" s="94" t="s">
        <v>217</v>
      </c>
      <c r="Q91" s="94" t="s">
        <v>218</v>
      </c>
      <c r="R91" s="94" t="s">
        <v>219</v>
      </c>
      <c r="S91" s="94" t="s">
        <v>220</v>
      </c>
      <c r="T91" s="95" t="s">
        <v>221</v>
      </c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="2" customFormat="1" ht="22.8" customHeight="1">
      <c r="A92" s="39"/>
      <c r="B92" s="40"/>
      <c r="C92" s="100" t="s">
        <v>222</v>
      </c>
      <c r="D92" s="41"/>
      <c r="E92" s="41"/>
      <c r="F92" s="41"/>
      <c r="G92" s="41"/>
      <c r="H92" s="41"/>
      <c r="I92" s="41"/>
      <c r="J92" s="184">
        <f>BK92</f>
        <v>0</v>
      </c>
      <c r="K92" s="41"/>
      <c r="L92" s="45"/>
      <c r="M92" s="96"/>
      <c r="N92" s="185"/>
      <c r="O92" s="97"/>
      <c r="P92" s="186">
        <f>P93+P224+P241</f>
        <v>0</v>
      </c>
      <c r="Q92" s="97"/>
      <c r="R92" s="186">
        <f>R93+R224+R241</f>
        <v>79.479117940000009</v>
      </c>
      <c r="S92" s="97"/>
      <c r="T92" s="187">
        <f>T93+T224+T241</f>
        <v>71.620500000000007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75</v>
      </c>
      <c r="AU92" s="18" t="s">
        <v>202</v>
      </c>
      <c r="BK92" s="188">
        <f>BK93+BK224+BK241</f>
        <v>0</v>
      </c>
    </row>
    <row r="93" s="12" customFormat="1" ht="25.92" customHeight="1">
      <c r="A93" s="12"/>
      <c r="B93" s="189"/>
      <c r="C93" s="190"/>
      <c r="D93" s="191" t="s">
        <v>75</v>
      </c>
      <c r="E93" s="192" t="s">
        <v>223</v>
      </c>
      <c r="F93" s="192" t="s">
        <v>224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P94+P139+P157+P174+P214+P222</f>
        <v>0</v>
      </c>
      <c r="Q93" s="197"/>
      <c r="R93" s="198">
        <f>R94+R139+R157+R174+R214+R222</f>
        <v>78.943305140000007</v>
      </c>
      <c r="S93" s="197"/>
      <c r="T93" s="199">
        <f>T94+T139+T157+T174+T214+T222</f>
        <v>71.245500000000007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76</v>
      </c>
      <c r="AY93" s="200" t="s">
        <v>225</v>
      </c>
      <c r="BK93" s="202">
        <f>BK94+BK139+BK157+BK174+BK214+BK222</f>
        <v>0</v>
      </c>
    </row>
    <row r="94" s="12" customFormat="1" ht="22.8" customHeight="1">
      <c r="A94" s="12"/>
      <c r="B94" s="189"/>
      <c r="C94" s="190"/>
      <c r="D94" s="191" t="s">
        <v>75</v>
      </c>
      <c r="E94" s="203" t="s">
        <v>84</v>
      </c>
      <c r="F94" s="203" t="s">
        <v>226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SUM(P95:P138)</f>
        <v>0</v>
      </c>
      <c r="Q94" s="197"/>
      <c r="R94" s="198">
        <f>SUM(R95:R138)</f>
        <v>0.0045599999999999998</v>
      </c>
      <c r="S94" s="197"/>
      <c r="T94" s="199">
        <f>SUM(T95:T138)</f>
        <v>66.631500000000003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84</v>
      </c>
      <c r="AT94" s="201" t="s">
        <v>75</v>
      </c>
      <c r="AU94" s="201" t="s">
        <v>84</v>
      </c>
      <c r="AY94" s="200" t="s">
        <v>225</v>
      </c>
      <c r="BK94" s="202">
        <f>SUM(BK95:BK138)</f>
        <v>0</v>
      </c>
    </row>
    <row r="95" s="2" customFormat="1" ht="55.5" customHeight="1">
      <c r="A95" s="39"/>
      <c r="B95" s="40"/>
      <c r="C95" s="205" t="s">
        <v>84</v>
      </c>
      <c r="D95" s="205" t="s">
        <v>227</v>
      </c>
      <c r="E95" s="206" t="s">
        <v>801</v>
      </c>
      <c r="F95" s="207" t="s">
        <v>802</v>
      </c>
      <c r="G95" s="208" t="s">
        <v>230</v>
      </c>
      <c r="H95" s="209">
        <v>28.5</v>
      </c>
      <c r="I95" s="210"/>
      <c r="J95" s="211">
        <f>ROUND(I95*H95,2)</f>
        <v>0</v>
      </c>
      <c r="K95" s="207" t="s">
        <v>231</v>
      </c>
      <c r="L95" s="45"/>
      <c r="M95" s="212" t="s">
        <v>19</v>
      </c>
      <c r="N95" s="213" t="s">
        <v>47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0.44</v>
      </c>
      <c r="T95" s="215">
        <f>S95*H95</f>
        <v>12.540000000000001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232</v>
      </c>
      <c r="AT95" s="216" t="s">
        <v>227</v>
      </c>
      <c r="AU95" s="216" t="s">
        <v>86</v>
      </c>
      <c r="AY95" s="18" t="s">
        <v>225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84</v>
      </c>
      <c r="BK95" s="217">
        <f>ROUND(I95*H95,2)</f>
        <v>0</v>
      </c>
      <c r="BL95" s="18" t="s">
        <v>232</v>
      </c>
      <c r="BM95" s="216" t="s">
        <v>803</v>
      </c>
    </row>
    <row r="96" s="13" customFormat="1">
      <c r="A96" s="13"/>
      <c r="B96" s="218"/>
      <c r="C96" s="219"/>
      <c r="D96" s="220" t="s">
        <v>234</v>
      </c>
      <c r="E96" s="221" t="s">
        <v>19</v>
      </c>
      <c r="F96" s="222" t="s">
        <v>804</v>
      </c>
      <c r="G96" s="219"/>
      <c r="H96" s="223">
        <v>28.5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234</v>
      </c>
      <c r="AU96" s="229" t="s">
        <v>86</v>
      </c>
      <c r="AV96" s="13" t="s">
        <v>86</v>
      </c>
      <c r="AW96" s="13" t="s">
        <v>37</v>
      </c>
      <c r="AX96" s="13" t="s">
        <v>84</v>
      </c>
      <c r="AY96" s="229" t="s">
        <v>225</v>
      </c>
    </row>
    <row r="97" s="2" customFormat="1" ht="55.5" customHeight="1">
      <c r="A97" s="39"/>
      <c r="B97" s="40"/>
      <c r="C97" s="205" t="s">
        <v>86</v>
      </c>
      <c r="D97" s="205" t="s">
        <v>227</v>
      </c>
      <c r="E97" s="206" t="s">
        <v>805</v>
      </c>
      <c r="F97" s="207" t="s">
        <v>806</v>
      </c>
      <c r="G97" s="208" t="s">
        <v>230</v>
      </c>
      <c r="H97" s="209">
        <v>28.5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0.32500000000000001</v>
      </c>
      <c r="T97" s="215">
        <f>S97*H97</f>
        <v>9.2625000000000011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807</v>
      </c>
    </row>
    <row r="98" s="13" customFormat="1">
      <c r="A98" s="13"/>
      <c r="B98" s="218"/>
      <c r="C98" s="219"/>
      <c r="D98" s="220" t="s">
        <v>234</v>
      </c>
      <c r="E98" s="221" t="s">
        <v>19</v>
      </c>
      <c r="F98" s="222" t="s">
        <v>804</v>
      </c>
      <c r="G98" s="219"/>
      <c r="H98" s="223">
        <v>28.5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234</v>
      </c>
      <c r="AU98" s="229" t="s">
        <v>86</v>
      </c>
      <c r="AV98" s="13" t="s">
        <v>86</v>
      </c>
      <c r="AW98" s="13" t="s">
        <v>37</v>
      </c>
      <c r="AX98" s="13" t="s">
        <v>84</v>
      </c>
      <c r="AY98" s="229" t="s">
        <v>225</v>
      </c>
    </row>
    <row r="99" s="2" customFormat="1">
      <c r="A99" s="39"/>
      <c r="B99" s="40"/>
      <c r="C99" s="205" t="s">
        <v>273</v>
      </c>
      <c r="D99" s="205" t="s">
        <v>227</v>
      </c>
      <c r="E99" s="206" t="s">
        <v>228</v>
      </c>
      <c r="F99" s="207" t="s">
        <v>229</v>
      </c>
      <c r="G99" s="208" t="s">
        <v>230</v>
      </c>
      <c r="H99" s="209">
        <v>28.5</v>
      </c>
      <c r="I99" s="210"/>
      <c r="J99" s="211">
        <f>ROUND(I99*H99,2)</f>
        <v>0</v>
      </c>
      <c r="K99" s="207" t="s">
        <v>231</v>
      </c>
      <c r="L99" s="45"/>
      <c r="M99" s="212" t="s">
        <v>19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0.098000000000000004</v>
      </c>
      <c r="T99" s="215">
        <f>S99*H99</f>
        <v>2.7930000000000001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232</v>
      </c>
      <c r="AT99" s="216" t="s">
        <v>227</v>
      </c>
      <c r="AU99" s="216" t="s">
        <v>86</v>
      </c>
      <c r="AY99" s="18" t="s">
        <v>225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84</v>
      </c>
      <c r="BK99" s="217">
        <f>ROUND(I99*H99,2)</f>
        <v>0</v>
      </c>
      <c r="BL99" s="18" t="s">
        <v>232</v>
      </c>
      <c r="BM99" s="216" t="s">
        <v>808</v>
      </c>
    </row>
    <row r="100" s="13" customFormat="1">
      <c r="A100" s="13"/>
      <c r="B100" s="218"/>
      <c r="C100" s="219"/>
      <c r="D100" s="220" t="s">
        <v>234</v>
      </c>
      <c r="E100" s="221" t="s">
        <v>19</v>
      </c>
      <c r="F100" s="222" t="s">
        <v>804</v>
      </c>
      <c r="G100" s="219"/>
      <c r="H100" s="223">
        <v>28.5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234</v>
      </c>
      <c r="AU100" s="229" t="s">
        <v>86</v>
      </c>
      <c r="AV100" s="13" t="s">
        <v>86</v>
      </c>
      <c r="AW100" s="13" t="s">
        <v>37</v>
      </c>
      <c r="AX100" s="13" t="s">
        <v>84</v>
      </c>
      <c r="AY100" s="229" t="s">
        <v>225</v>
      </c>
    </row>
    <row r="101" s="2" customFormat="1">
      <c r="A101" s="39"/>
      <c r="B101" s="40"/>
      <c r="C101" s="205" t="s">
        <v>232</v>
      </c>
      <c r="D101" s="205" t="s">
        <v>227</v>
      </c>
      <c r="E101" s="206" t="s">
        <v>809</v>
      </c>
      <c r="F101" s="207" t="s">
        <v>810</v>
      </c>
      <c r="G101" s="208" t="s">
        <v>230</v>
      </c>
      <c r="H101" s="209">
        <v>28.5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0.22</v>
      </c>
      <c r="T101" s="215">
        <f>S101*H101</f>
        <v>6.2700000000000005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811</v>
      </c>
    </row>
    <row r="102" s="13" customFormat="1">
      <c r="A102" s="13"/>
      <c r="B102" s="218"/>
      <c r="C102" s="219"/>
      <c r="D102" s="220" t="s">
        <v>234</v>
      </c>
      <c r="E102" s="221" t="s">
        <v>19</v>
      </c>
      <c r="F102" s="222" t="s">
        <v>804</v>
      </c>
      <c r="G102" s="219"/>
      <c r="H102" s="223">
        <v>28.5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234</v>
      </c>
      <c r="AU102" s="229" t="s">
        <v>86</v>
      </c>
      <c r="AV102" s="13" t="s">
        <v>86</v>
      </c>
      <c r="AW102" s="13" t="s">
        <v>37</v>
      </c>
      <c r="AX102" s="13" t="s">
        <v>84</v>
      </c>
      <c r="AY102" s="229" t="s">
        <v>225</v>
      </c>
    </row>
    <row r="103" s="2" customFormat="1">
      <c r="A103" s="39"/>
      <c r="B103" s="40"/>
      <c r="C103" s="205" t="s">
        <v>327</v>
      </c>
      <c r="D103" s="205" t="s">
        <v>227</v>
      </c>
      <c r="E103" s="206" t="s">
        <v>812</v>
      </c>
      <c r="F103" s="207" t="s">
        <v>813</v>
      </c>
      <c r="G103" s="208" t="s">
        <v>230</v>
      </c>
      <c r="H103" s="209">
        <v>85.5</v>
      </c>
      <c r="I103" s="210"/>
      <c r="J103" s="211">
        <f>ROUND(I103*H103,2)</f>
        <v>0</v>
      </c>
      <c r="K103" s="207" t="s">
        <v>231</v>
      </c>
      <c r="L103" s="45"/>
      <c r="M103" s="212" t="s">
        <v>19</v>
      </c>
      <c r="N103" s="213" t="s">
        <v>47</v>
      </c>
      <c r="O103" s="85"/>
      <c r="P103" s="214">
        <f>O103*H103</f>
        <v>0</v>
      </c>
      <c r="Q103" s="214">
        <v>4.0000000000000003E-05</v>
      </c>
      <c r="R103" s="214">
        <f>Q103*H103</f>
        <v>0.0034200000000000003</v>
      </c>
      <c r="S103" s="214">
        <v>0.091999999999999998</v>
      </c>
      <c r="T103" s="215">
        <f>S103*H103</f>
        <v>7.8659999999999997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232</v>
      </c>
      <c r="AT103" s="216" t="s">
        <v>227</v>
      </c>
      <c r="AU103" s="216" t="s">
        <v>86</v>
      </c>
      <c r="AY103" s="18" t="s">
        <v>225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232</v>
      </c>
      <c r="BM103" s="216" t="s">
        <v>814</v>
      </c>
    </row>
    <row r="104" s="15" customFormat="1">
      <c r="A104" s="15"/>
      <c r="B104" s="255"/>
      <c r="C104" s="256"/>
      <c r="D104" s="220" t="s">
        <v>234</v>
      </c>
      <c r="E104" s="257" t="s">
        <v>19</v>
      </c>
      <c r="F104" s="258" t="s">
        <v>815</v>
      </c>
      <c r="G104" s="256"/>
      <c r="H104" s="257" t="s">
        <v>19</v>
      </c>
      <c r="I104" s="259"/>
      <c r="J104" s="256"/>
      <c r="K104" s="256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234</v>
      </c>
      <c r="AU104" s="264" t="s">
        <v>86</v>
      </c>
      <c r="AV104" s="15" t="s">
        <v>84</v>
      </c>
      <c r="AW104" s="15" t="s">
        <v>37</v>
      </c>
      <c r="AX104" s="15" t="s">
        <v>76</v>
      </c>
      <c r="AY104" s="264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786</v>
      </c>
      <c r="F105" s="222" t="s">
        <v>1261</v>
      </c>
      <c r="G105" s="219"/>
      <c r="H105" s="223">
        <v>85.5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790</v>
      </c>
      <c r="F106" s="222" t="s">
        <v>817</v>
      </c>
      <c r="G106" s="219"/>
      <c r="H106" s="223">
        <v>46.5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796</v>
      </c>
      <c r="F107" s="222" t="s">
        <v>818</v>
      </c>
      <c r="G107" s="219"/>
      <c r="H107" s="223">
        <v>28.5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793</v>
      </c>
      <c r="F108" s="222" t="s">
        <v>819</v>
      </c>
      <c r="G108" s="219"/>
      <c r="H108" s="223">
        <v>28.5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76</v>
      </c>
      <c r="AY108" s="229" t="s">
        <v>225</v>
      </c>
    </row>
    <row r="109" s="13" customFormat="1">
      <c r="A109" s="13"/>
      <c r="B109" s="218"/>
      <c r="C109" s="219"/>
      <c r="D109" s="220" t="s">
        <v>234</v>
      </c>
      <c r="E109" s="221" t="s">
        <v>19</v>
      </c>
      <c r="F109" s="222" t="s">
        <v>820</v>
      </c>
      <c r="G109" s="219"/>
      <c r="H109" s="223">
        <v>85.5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234</v>
      </c>
      <c r="AU109" s="229" t="s">
        <v>86</v>
      </c>
      <c r="AV109" s="13" t="s">
        <v>86</v>
      </c>
      <c r="AW109" s="13" t="s">
        <v>37</v>
      </c>
      <c r="AX109" s="13" t="s">
        <v>84</v>
      </c>
      <c r="AY109" s="229" t="s">
        <v>225</v>
      </c>
    </row>
    <row r="110" s="2" customFormat="1" ht="44.25" customHeight="1">
      <c r="A110" s="39"/>
      <c r="B110" s="40"/>
      <c r="C110" s="205" t="s">
        <v>354</v>
      </c>
      <c r="D110" s="205" t="s">
        <v>227</v>
      </c>
      <c r="E110" s="206" t="s">
        <v>1226</v>
      </c>
      <c r="F110" s="207" t="s">
        <v>1227</v>
      </c>
      <c r="G110" s="208" t="s">
        <v>559</v>
      </c>
      <c r="H110" s="209">
        <v>30</v>
      </c>
      <c r="I110" s="210"/>
      <c r="J110" s="211">
        <f>ROUND(I110*H110,2)</f>
        <v>0</v>
      </c>
      <c r="K110" s="207" t="s">
        <v>231</v>
      </c>
      <c r="L110" s="45"/>
      <c r="M110" s="212" t="s">
        <v>19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0.28999999999999998</v>
      </c>
      <c r="T110" s="215">
        <f>S110*H110</f>
        <v>8.6999999999999993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232</v>
      </c>
      <c r="AT110" s="216" t="s">
        <v>227</v>
      </c>
      <c r="AU110" s="216" t="s">
        <v>86</v>
      </c>
      <c r="AY110" s="18" t="s">
        <v>225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84</v>
      </c>
      <c r="BK110" s="217">
        <f>ROUND(I110*H110,2)</f>
        <v>0</v>
      </c>
      <c r="BL110" s="18" t="s">
        <v>232</v>
      </c>
      <c r="BM110" s="216" t="s">
        <v>1262</v>
      </c>
    </row>
    <row r="111" s="13" customFormat="1">
      <c r="A111" s="13"/>
      <c r="B111" s="218"/>
      <c r="C111" s="219"/>
      <c r="D111" s="220" t="s">
        <v>234</v>
      </c>
      <c r="E111" s="221" t="s">
        <v>1221</v>
      </c>
      <c r="F111" s="222" t="s">
        <v>1263</v>
      </c>
      <c r="G111" s="219"/>
      <c r="H111" s="223">
        <v>30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234</v>
      </c>
      <c r="AU111" s="229" t="s">
        <v>86</v>
      </c>
      <c r="AV111" s="13" t="s">
        <v>86</v>
      </c>
      <c r="AW111" s="13" t="s">
        <v>37</v>
      </c>
      <c r="AX111" s="13" t="s">
        <v>84</v>
      </c>
      <c r="AY111" s="229" t="s">
        <v>225</v>
      </c>
    </row>
    <row r="112" s="2" customFormat="1">
      <c r="A112" s="39"/>
      <c r="B112" s="40"/>
      <c r="C112" s="205" t="s">
        <v>358</v>
      </c>
      <c r="D112" s="205" t="s">
        <v>227</v>
      </c>
      <c r="E112" s="206" t="s">
        <v>821</v>
      </c>
      <c r="F112" s="207" t="s">
        <v>822</v>
      </c>
      <c r="G112" s="208" t="s">
        <v>230</v>
      </c>
      <c r="H112" s="209">
        <v>57</v>
      </c>
      <c r="I112" s="210"/>
      <c r="J112" s="211">
        <f>ROUND(I112*H112,2)</f>
        <v>0</v>
      </c>
      <c r="K112" s="207" t="s">
        <v>231</v>
      </c>
      <c r="L112" s="45"/>
      <c r="M112" s="212" t="s">
        <v>19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232</v>
      </c>
      <c r="AT112" s="216" t="s">
        <v>227</v>
      </c>
      <c r="AU112" s="216" t="s">
        <v>86</v>
      </c>
      <c r="AY112" s="18" t="s">
        <v>225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84</v>
      </c>
      <c r="BK112" s="217">
        <f>ROUND(I112*H112,2)</f>
        <v>0</v>
      </c>
      <c r="BL112" s="18" t="s">
        <v>232</v>
      </c>
      <c r="BM112" s="216" t="s">
        <v>823</v>
      </c>
    </row>
    <row r="113" s="13" customFormat="1">
      <c r="A113" s="13"/>
      <c r="B113" s="218"/>
      <c r="C113" s="219"/>
      <c r="D113" s="220" t="s">
        <v>234</v>
      </c>
      <c r="E113" s="221" t="s">
        <v>19</v>
      </c>
      <c r="F113" s="222" t="s">
        <v>1230</v>
      </c>
      <c r="G113" s="219"/>
      <c r="H113" s="223">
        <v>57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37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365</v>
      </c>
      <c r="D114" s="205" t="s">
        <v>227</v>
      </c>
      <c r="E114" s="206" t="s">
        <v>246</v>
      </c>
      <c r="F114" s="207" t="s">
        <v>247</v>
      </c>
      <c r="G114" s="208" t="s">
        <v>248</v>
      </c>
      <c r="H114" s="209">
        <v>49.960000000000001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232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232</v>
      </c>
      <c r="BM114" s="216" t="s">
        <v>825</v>
      </c>
    </row>
    <row r="115" s="13" customFormat="1">
      <c r="A115" s="13"/>
      <c r="B115" s="218"/>
      <c r="C115" s="219"/>
      <c r="D115" s="220" t="s">
        <v>234</v>
      </c>
      <c r="E115" s="221" t="s">
        <v>19</v>
      </c>
      <c r="F115" s="222" t="s">
        <v>1264</v>
      </c>
      <c r="G115" s="219"/>
      <c r="H115" s="223">
        <v>57.960000000000001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234</v>
      </c>
      <c r="AU115" s="229" t="s">
        <v>86</v>
      </c>
      <c r="AV115" s="13" t="s">
        <v>86</v>
      </c>
      <c r="AW115" s="13" t="s">
        <v>37</v>
      </c>
      <c r="AX115" s="13" t="s">
        <v>76</v>
      </c>
      <c r="AY115" s="229" t="s">
        <v>225</v>
      </c>
    </row>
    <row r="116" s="13" customFormat="1">
      <c r="A116" s="13"/>
      <c r="B116" s="218"/>
      <c r="C116" s="219"/>
      <c r="D116" s="220" t="s">
        <v>234</v>
      </c>
      <c r="E116" s="221" t="s">
        <v>19</v>
      </c>
      <c r="F116" s="222" t="s">
        <v>827</v>
      </c>
      <c r="G116" s="219"/>
      <c r="H116" s="223">
        <v>-8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76</v>
      </c>
      <c r="AY116" s="229" t="s">
        <v>225</v>
      </c>
    </row>
    <row r="117" s="14" customFormat="1">
      <c r="A117" s="14"/>
      <c r="B117" s="230"/>
      <c r="C117" s="231"/>
      <c r="D117" s="220" t="s">
        <v>234</v>
      </c>
      <c r="E117" s="232" t="s">
        <v>778</v>
      </c>
      <c r="F117" s="233" t="s">
        <v>245</v>
      </c>
      <c r="G117" s="231"/>
      <c r="H117" s="234">
        <v>49.960000000000001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234</v>
      </c>
      <c r="AU117" s="240" t="s">
        <v>86</v>
      </c>
      <c r="AV117" s="14" t="s">
        <v>232</v>
      </c>
      <c r="AW117" s="14" t="s">
        <v>37</v>
      </c>
      <c r="AX117" s="14" t="s">
        <v>84</v>
      </c>
      <c r="AY117" s="240" t="s">
        <v>225</v>
      </c>
    </row>
    <row r="118" s="2" customFormat="1" ht="55.5" customHeight="1">
      <c r="A118" s="39"/>
      <c r="B118" s="40"/>
      <c r="C118" s="205" t="s">
        <v>369</v>
      </c>
      <c r="D118" s="205" t="s">
        <v>227</v>
      </c>
      <c r="E118" s="206" t="s">
        <v>828</v>
      </c>
      <c r="F118" s="207" t="s">
        <v>829</v>
      </c>
      <c r="G118" s="208" t="s">
        <v>248</v>
      </c>
      <c r="H118" s="209">
        <v>8</v>
      </c>
      <c r="I118" s="210"/>
      <c r="J118" s="211">
        <f>ROUND(I118*H118,2)</f>
        <v>0</v>
      </c>
      <c r="K118" s="207" t="s">
        <v>231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2.3999999999999999</v>
      </c>
      <c r="T118" s="215">
        <f>S118*H118</f>
        <v>19.199999999999999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232</v>
      </c>
      <c r="AT118" s="216" t="s">
        <v>227</v>
      </c>
      <c r="AU118" s="216" t="s">
        <v>86</v>
      </c>
      <c r="AY118" s="18" t="s">
        <v>225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232</v>
      </c>
      <c r="BM118" s="216" t="s">
        <v>830</v>
      </c>
    </row>
    <row r="119" s="13" customFormat="1">
      <c r="A119" s="13"/>
      <c r="B119" s="218"/>
      <c r="C119" s="219"/>
      <c r="D119" s="220" t="s">
        <v>234</v>
      </c>
      <c r="E119" s="221" t="s">
        <v>781</v>
      </c>
      <c r="F119" s="222" t="s">
        <v>831</v>
      </c>
      <c r="G119" s="219"/>
      <c r="H119" s="223">
        <v>8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84</v>
      </c>
      <c r="AY119" s="229" t="s">
        <v>225</v>
      </c>
    </row>
    <row r="120" s="2" customFormat="1">
      <c r="A120" s="39"/>
      <c r="B120" s="40"/>
      <c r="C120" s="205" t="s">
        <v>111</v>
      </c>
      <c r="D120" s="205" t="s">
        <v>227</v>
      </c>
      <c r="E120" s="206" t="s">
        <v>832</v>
      </c>
      <c r="F120" s="207" t="s">
        <v>833</v>
      </c>
      <c r="G120" s="208" t="s">
        <v>248</v>
      </c>
      <c r="H120" s="209">
        <v>18.276</v>
      </c>
      <c r="I120" s="210"/>
      <c r="J120" s="211">
        <f>ROUND(I120*H120,2)</f>
        <v>0</v>
      </c>
      <c r="K120" s="207" t="s">
        <v>231</v>
      </c>
      <c r="L120" s="45"/>
      <c r="M120" s="212" t="s">
        <v>19</v>
      </c>
      <c r="N120" s="213" t="s">
        <v>47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232</v>
      </c>
      <c r="AT120" s="216" t="s">
        <v>227</v>
      </c>
      <c r="AU120" s="216" t="s">
        <v>86</v>
      </c>
      <c r="AY120" s="18" t="s">
        <v>225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84</v>
      </c>
      <c r="BK120" s="217">
        <f>ROUND(I120*H120,2)</f>
        <v>0</v>
      </c>
      <c r="BL120" s="18" t="s">
        <v>232</v>
      </c>
      <c r="BM120" s="216" t="s">
        <v>834</v>
      </c>
    </row>
    <row r="121" s="13" customFormat="1">
      <c r="A121" s="13"/>
      <c r="B121" s="218"/>
      <c r="C121" s="219"/>
      <c r="D121" s="220" t="s">
        <v>234</v>
      </c>
      <c r="E121" s="221" t="s">
        <v>19</v>
      </c>
      <c r="F121" s="222" t="s">
        <v>835</v>
      </c>
      <c r="G121" s="219"/>
      <c r="H121" s="223">
        <v>18.276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37</v>
      </c>
      <c r="AX121" s="13" t="s">
        <v>84</v>
      </c>
      <c r="AY121" s="229" t="s">
        <v>225</v>
      </c>
    </row>
    <row r="122" s="2" customFormat="1" ht="66.75" customHeight="1">
      <c r="A122" s="39"/>
      <c r="B122" s="40"/>
      <c r="C122" s="205" t="s">
        <v>114</v>
      </c>
      <c r="D122" s="205" t="s">
        <v>227</v>
      </c>
      <c r="E122" s="206" t="s">
        <v>836</v>
      </c>
      <c r="F122" s="207" t="s">
        <v>837</v>
      </c>
      <c r="G122" s="208" t="s">
        <v>248</v>
      </c>
      <c r="H122" s="209">
        <v>182.75999999999999</v>
      </c>
      <c r="I122" s="210"/>
      <c r="J122" s="211">
        <f>ROUND(I122*H122,2)</f>
        <v>0</v>
      </c>
      <c r="K122" s="207" t="s">
        <v>231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232</v>
      </c>
      <c r="AT122" s="216" t="s">
        <v>227</v>
      </c>
      <c r="AU122" s="216" t="s">
        <v>86</v>
      </c>
      <c r="AY122" s="18" t="s">
        <v>225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232</v>
      </c>
      <c r="BM122" s="216" t="s">
        <v>838</v>
      </c>
    </row>
    <row r="123" s="13" customFormat="1">
      <c r="A123" s="13"/>
      <c r="B123" s="218"/>
      <c r="C123" s="219"/>
      <c r="D123" s="220" t="s">
        <v>234</v>
      </c>
      <c r="E123" s="221" t="s">
        <v>19</v>
      </c>
      <c r="F123" s="222" t="s">
        <v>835</v>
      </c>
      <c r="G123" s="219"/>
      <c r="H123" s="223">
        <v>18.276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234</v>
      </c>
      <c r="AU123" s="229" t="s">
        <v>86</v>
      </c>
      <c r="AV123" s="13" t="s">
        <v>86</v>
      </c>
      <c r="AW123" s="13" t="s">
        <v>37</v>
      </c>
      <c r="AX123" s="13" t="s">
        <v>84</v>
      </c>
      <c r="AY123" s="229" t="s">
        <v>225</v>
      </c>
    </row>
    <row r="124" s="13" customFormat="1">
      <c r="A124" s="13"/>
      <c r="B124" s="218"/>
      <c r="C124" s="219"/>
      <c r="D124" s="220" t="s">
        <v>234</v>
      </c>
      <c r="E124" s="219"/>
      <c r="F124" s="222" t="s">
        <v>839</v>
      </c>
      <c r="G124" s="219"/>
      <c r="H124" s="223">
        <v>182.75999999999999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4</v>
      </c>
      <c r="AX124" s="13" t="s">
        <v>84</v>
      </c>
      <c r="AY124" s="229" t="s">
        <v>225</v>
      </c>
    </row>
    <row r="125" s="2" customFormat="1" ht="44.25" customHeight="1">
      <c r="A125" s="39"/>
      <c r="B125" s="40"/>
      <c r="C125" s="205" t="s">
        <v>117</v>
      </c>
      <c r="D125" s="205" t="s">
        <v>227</v>
      </c>
      <c r="E125" s="206" t="s">
        <v>840</v>
      </c>
      <c r="F125" s="207" t="s">
        <v>841</v>
      </c>
      <c r="G125" s="208" t="s">
        <v>361</v>
      </c>
      <c r="H125" s="209">
        <v>32.896999999999998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842</v>
      </c>
    </row>
    <row r="126" s="13" customFormat="1">
      <c r="A126" s="13"/>
      <c r="B126" s="218"/>
      <c r="C126" s="219"/>
      <c r="D126" s="220" t="s">
        <v>234</v>
      </c>
      <c r="E126" s="219"/>
      <c r="F126" s="222" t="s">
        <v>843</v>
      </c>
      <c r="G126" s="219"/>
      <c r="H126" s="223">
        <v>32.896999999999998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4</v>
      </c>
      <c r="AX126" s="13" t="s">
        <v>84</v>
      </c>
      <c r="AY126" s="229" t="s">
        <v>225</v>
      </c>
    </row>
    <row r="127" s="2" customFormat="1">
      <c r="A127" s="39"/>
      <c r="B127" s="40"/>
      <c r="C127" s="205" t="s">
        <v>120</v>
      </c>
      <c r="D127" s="205" t="s">
        <v>227</v>
      </c>
      <c r="E127" s="206" t="s">
        <v>844</v>
      </c>
      <c r="F127" s="207" t="s">
        <v>845</v>
      </c>
      <c r="G127" s="208" t="s">
        <v>248</v>
      </c>
      <c r="H127" s="209">
        <v>18.276</v>
      </c>
      <c r="I127" s="210"/>
      <c r="J127" s="211">
        <f>ROUND(I127*H127,2)</f>
        <v>0</v>
      </c>
      <c r="K127" s="207" t="s">
        <v>231</v>
      </c>
      <c r="L127" s="45"/>
      <c r="M127" s="212" t="s">
        <v>19</v>
      </c>
      <c r="N127" s="213" t="s">
        <v>47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232</v>
      </c>
      <c r="AT127" s="216" t="s">
        <v>227</v>
      </c>
      <c r="AU127" s="216" t="s">
        <v>86</v>
      </c>
      <c r="AY127" s="18" t="s">
        <v>225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84</v>
      </c>
      <c r="BK127" s="217">
        <f>ROUND(I127*H127,2)</f>
        <v>0</v>
      </c>
      <c r="BL127" s="18" t="s">
        <v>232</v>
      </c>
      <c r="BM127" s="216" t="s">
        <v>846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835</v>
      </c>
      <c r="G128" s="219"/>
      <c r="H128" s="223">
        <v>18.276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84</v>
      </c>
      <c r="AY128" s="229" t="s">
        <v>225</v>
      </c>
    </row>
    <row r="129" s="2" customFormat="1" ht="44.25" customHeight="1">
      <c r="A129" s="39"/>
      <c r="B129" s="40"/>
      <c r="C129" s="205" t="s">
        <v>123</v>
      </c>
      <c r="D129" s="205" t="s">
        <v>227</v>
      </c>
      <c r="E129" s="206" t="s">
        <v>274</v>
      </c>
      <c r="F129" s="207" t="s">
        <v>275</v>
      </c>
      <c r="G129" s="208" t="s">
        <v>248</v>
      </c>
      <c r="H129" s="209">
        <v>31.684000000000001</v>
      </c>
      <c r="I129" s="210"/>
      <c r="J129" s="211">
        <f>ROUND(I129*H129,2)</f>
        <v>0</v>
      </c>
      <c r="K129" s="207" t="s">
        <v>231</v>
      </c>
      <c r="L129" s="45"/>
      <c r="M129" s="212" t="s">
        <v>19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232</v>
      </c>
      <c r="AT129" s="216" t="s">
        <v>227</v>
      </c>
      <c r="AU129" s="216" t="s">
        <v>86</v>
      </c>
      <c r="AY129" s="18" t="s">
        <v>225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84</v>
      </c>
      <c r="BK129" s="217">
        <f>ROUND(I129*H129,2)</f>
        <v>0</v>
      </c>
      <c r="BL129" s="18" t="s">
        <v>232</v>
      </c>
      <c r="BM129" s="216" t="s">
        <v>847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848</v>
      </c>
      <c r="G130" s="219"/>
      <c r="H130" s="223">
        <v>49.960000000000001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76</v>
      </c>
      <c r="AY130" s="229" t="s">
        <v>225</v>
      </c>
    </row>
    <row r="131" s="13" customFormat="1">
      <c r="A131" s="13"/>
      <c r="B131" s="218"/>
      <c r="C131" s="219"/>
      <c r="D131" s="220" t="s">
        <v>234</v>
      </c>
      <c r="E131" s="221" t="s">
        <v>19</v>
      </c>
      <c r="F131" s="222" t="s">
        <v>849</v>
      </c>
      <c r="G131" s="219"/>
      <c r="H131" s="223">
        <v>-18.276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37</v>
      </c>
      <c r="AX131" s="13" t="s">
        <v>76</v>
      </c>
      <c r="AY131" s="229" t="s">
        <v>225</v>
      </c>
    </row>
    <row r="132" s="14" customFormat="1">
      <c r="A132" s="14"/>
      <c r="B132" s="230"/>
      <c r="C132" s="231"/>
      <c r="D132" s="220" t="s">
        <v>234</v>
      </c>
      <c r="E132" s="232" t="s">
        <v>775</v>
      </c>
      <c r="F132" s="233" t="s">
        <v>245</v>
      </c>
      <c r="G132" s="231"/>
      <c r="H132" s="234">
        <v>31.684000000000001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234</v>
      </c>
      <c r="AU132" s="240" t="s">
        <v>86</v>
      </c>
      <c r="AV132" s="14" t="s">
        <v>232</v>
      </c>
      <c r="AW132" s="14" t="s">
        <v>37</v>
      </c>
      <c r="AX132" s="14" t="s">
        <v>84</v>
      </c>
      <c r="AY132" s="240" t="s">
        <v>225</v>
      </c>
    </row>
    <row r="133" s="2" customFormat="1">
      <c r="A133" s="39"/>
      <c r="B133" s="40"/>
      <c r="C133" s="205" t="s">
        <v>8</v>
      </c>
      <c r="D133" s="205" t="s">
        <v>227</v>
      </c>
      <c r="E133" s="206" t="s">
        <v>850</v>
      </c>
      <c r="F133" s="207" t="s">
        <v>851</v>
      </c>
      <c r="G133" s="208" t="s">
        <v>230</v>
      </c>
      <c r="H133" s="209">
        <v>57</v>
      </c>
      <c r="I133" s="210"/>
      <c r="J133" s="211">
        <f>ROUND(I133*H133,2)</f>
        <v>0</v>
      </c>
      <c r="K133" s="207" t="s">
        <v>231</v>
      </c>
      <c r="L133" s="45"/>
      <c r="M133" s="212" t="s">
        <v>19</v>
      </c>
      <c r="N133" s="213" t="s">
        <v>47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232</v>
      </c>
      <c r="AT133" s="216" t="s">
        <v>227</v>
      </c>
      <c r="AU133" s="216" t="s">
        <v>86</v>
      </c>
      <c r="AY133" s="18" t="s">
        <v>225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84</v>
      </c>
      <c r="BK133" s="217">
        <f>ROUND(I133*H133,2)</f>
        <v>0</v>
      </c>
      <c r="BL133" s="18" t="s">
        <v>232</v>
      </c>
      <c r="BM133" s="216" t="s">
        <v>852</v>
      </c>
    </row>
    <row r="134" s="13" customFormat="1">
      <c r="A134" s="13"/>
      <c r="B134" s="218"/>
      <c r="C134" s="219"/>
      <c r="D134" s="220" t="s">
        <v>234</v>
      </c>
      <c r="E134" s="221" t="s">
        <v>19</v>
      </c>
      <c r="F134" s="222" t="s">
        <v>1230</v>
      </c>
      <c r="G134" s="219"/>
      <c r="H134" s="223">
        <v>57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234</v>
      </c>
      <c r="AU134" s="229" t="s">
        <v>86</v>
      </c>
      <c r="AV134" s="13" t="s">
        <v>86</v>
      </c>
      <c r="AW134" s="13" t="s">
        <v>37</v>
      </c>
      <c r="AX134" s="13" t="s">
        <v>84</v>
      </c>
      <c r="AY134" s="229" t="s">
        <v>225</v>
      </c>
    </row>
    <row r="135" s="2" customFormat="1">
      <c r="A135" s="39"/>
      <c r="B135" s="40"/>
      <c r="C135" s="205" t="s">
        <v>128</v>
      </c>
      <c r="D135" s="205" t="s">
        <v>227</v>
      </c>
      <c r="E135" s="206" t="s">
        <v>853</v>
      </c>
      <c r="F135" s="207" t="s">
        <v>854</v>
      </c>
      <c r="G135" s="208" t="s">
        <v>230</v>
      </c>
      <c r="H135" s="209">
        <v>57</v>
      </c>
      <c r="I135" s="210"/>
      <c r="J135" s="211">
        <f>ROUND(I135*H135,2)</f>
        <v>0</v>
      </c>
      <c r="K135" s="207" t="s">
        <v>231</v>
      </c>
      <c r="L135" s="45"/>
      <c r="M135" s="212" t="s">
        <v>19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232</v>
      </c>
      <c r="AT135" s="216" t="s">
        <v>227</v>
      </c>
      <c r="AU135" s="216" t="s">
        <v>86</v>
      </c>
      <c r="AY135" s="18" t="s">
        <v>225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84</v>
      </c>
      <c r="BK135" s="217">
        <f>ROUND(I135*H135,2)</f>
        <v>0</v>
      </c>
      <c r="BL135" s="18" t="s">
        <v>232</v>
      </c>
      <c r="BM135" s="216" t="s">
        <v>855</v>
      </c>
    </row>
    <row r="136" s="13" customFormat="1">
      <c r="A136" s="13"/>
      <c r="B136" s="218"/>
      <c r="C136" s="219"/>
      <c r="D136" s="220" t="s">
        <v>234</v>
      </c>
      <c r="E136" s="221" t="s">
        <v>19</v>
      </c>
      <c r="F136" s="222" t="s">
        <v>1230</v>
      </c>
      <c r="G136" s="219"/>
      <c r="H136" s="223">
        <v>57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234</v>
      </c>
      <c r="AU136" s="229" t="s">
        <v>86</v>
      </c>
      <c r="AV136" s="13" t="s">
        <v>86</v>
      </c>
      <c r="AW136" s="13" t="s">
        <v>37</v>
      </c>
      <c r="AX136" s="13" t="s">
        <v>84</v>
      </c>
      <c r="AY136" s="229" t="s">
        <v>225</v>
      </c>
    </row>
    <row r="137" s="2" customFormat="1" ht="16.5" customHeight="1">
      <c r="A137" s="39"/>
      <c r="B137" s="40"/>
      <c r="C137" s="241" t="s">
        <v>131</v>
      </c>
      <c r="D137" s="241" t="s">
        <v>410</v>
      </c>
      <c r="E137" s="242" t="s">
        <v>856</v>
      </c>
      <c r="F137" s="243" t="s">
        <v>857</v>
      </c>
      <c r="G137" s="244" t="s">
        <v>683</v>
      </c>
      <c r="H137" s="245">
        <v>1.1399999999999999</v>
      </c>
      <c r="I137" s="246"/>
      <c r="J137" s="247">
        <f>ROUND(I137*H137,2)</f>
        <v>0</v>
      </c>
      <c r="K137" s="243" t="s">
        <v>231</v>
      </c>
      <c r="L137" s="248"/>
      <c r="M137" s="249" t="s">
        <v>19</v>
      </c>
      <c r="N137" s="250" t="s">
        <v>47</v>
      </c>
      <c r="O137" s="85"/>
      <c r="P137" s="214">
        <f>O137*H137</f>
        <v>0</v>
      </c>
      <c r="Q137" s="214">
        <v>0.001</v>
      </c>
      <c r="R137" s="214">
        <f>Q137*H137</f>
        <v>0.00114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365</v>
      </c>
      <c r="AT137" s="216" t="s">
        <v>410</v>
      </c>
      <c r="AU137" s="216" t="s">
        <v>86</v>
      </c>
      <c r="AY137" s="18" t="s">
        <v>225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232</v>
      </c>
      <c r="BM137" s="216" t="s">
        <v>858</v>
      </c>
    </row>
    <row r="138" s="13" customFormat="1">
      <c r="A138" s="13"/>
      <c r="B138" s="218"/>
      <c r="C138" s="219"/>
      <c r="D138" s="220" t="s">
        <v>234</v>
      </c>
      <c r="E138" s="219"/>
      <c r="F138" s="222" t="s">
        <v>1265</v>
      </c>
      <c r="G138" s="219"/>
      <c r="H138" s="223">
        <v>1.1399999999999999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234</v>
      </c>
      <c r="AU138" s="229" t="s">
        <v>86</v>
      </c>
      <c r="AV138" s="13" t="s">
        <v>86</v>
      </c>
      <c r="AW138" s="13" t="s">
        <v>4</v>
      </c>
      <c r="AX138" s="13" t="s">
        <v>84</v>
      </c>
      <c r="AY138" s="229" t="s">
        <v>225</v>
      </c>
    </row>
    <row r="139" s="12" customFormat="1" ht="22.8" customHeight="1">
      <c r="A139" s="12"/>
      <c r="B139" s="189"/>
      <c r="C139" s="190"/>
      <c r="D139" s="191" t="s">
        <v>75</v>
      </c>
      <c r="E139" s="203" t="s">
        <v>86</v>
      </c>
      <c r="F139" s="203" t="s">
        <v>300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SUM(P140:P156)</f>
        <v>0</v>
      </c>
      <c r="Q139" s="197"/>
      <c r="R139" s="198">
        <f>SUM(R140:R156)</f>
        <v>51.01012514</v>
      </c>
      <c r="S139" s="197"/>
      <c r="T139" s="199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84</v>
      </c>
      <c r="AT139" s="201" t="s">
        <v>75</v>
      </c>
      <c r="AU139" s="201" t="s">
        <v>84</v>
      </c>
      <c r="AY139" s="200" t="s">
        <v>225</v>
      </c>
      <c r="BK139" s="202">
        <f>SUM(BK140:BK156)</f>
        <v>0</v>
      </c>
    </row>
    <row r="140" s="2" customFormat="1">
      <c r="A140" s="39"/>
      <c r="B140" s="40"/>
      <c r="C140" s="205" t="s">
        <v>134</v>
      </c>
      <c r="D140" s="205" t="s">
        <v>227</v>
      </c>
      <c r="E140" s="206" t="s">
        <v>860</v>
      </c>
      <c r="F140" s="207" t="s">
        <v>861</v>
      </c>
      <c r="G140" s="208" t="s">
        <v>248</v>
      </c>
      <c r="H140" s="209">
        <v>1.3200000000000001</v>
      </c>
      <c r="I140" s="210"/>
      <c r="J140" s="211">
        <f>ROUND(I140*H140,2)</f>
        <v>0</v>
      </c>
      <c r="K140" s="207" t="s">
        <v>231</v>
      </c>
      <c r="L140" s="45"/>
      <c r="M140" s="212" t="s">
        <v>19</v>
      </c>
      <c r="N140" s="213" t="s">
        <v>47</v>
      </c>
      <c r="O140" s="85"/>
      <c r="P140" s="214">
        <f>O140*H140</f>
        <v>0</v>
      </c>
      <c r="Q140" s="214">
        <v>2.2563399999999998</v>
      </c>
      <c r="R140" s="214">
        <f>Q140*H140</f>
        <v>2.9783687999999997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232</v>
      </c>
      <c r="AT140" s="216" t="s">
        <v>227</v>
      </c>
      <c r="AU140" s="216" t="s">
        <v>86</v>
      </c>
      <c r="AY140" s="18" t="s">
        <v>225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84</v>
      </c>
      <c r="BK140" s="217">
        <f>ROUND(I140*H140,2)</f>
        <v>0</v>
      </c>
      <c r="BL140" s="18" t="s">
        <v>232</v>
      </c>
      <c r="BM140" s="216" t="s">
        <v>862</v>
      </c>
    </row>
    <row r="141" s="13" customFormat="1">
      <c r="A141" s="13"/>
      <c r="B141" s="218"/>
      <c r="C141" s="219"/>
      <c r="D141" s="220" t="s">
        <v>234</v>
      </c>
      <c r="E141" s="221" t="s">
        <v>769</v>
      </c>
      <c r="F141" s="222" t="s">
        <v>863</v>
      </c>
      <c r="G141" s="219"/>
      <c r="H141" s="223">
        <v>1.3200000000000001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84</v>
      </c>
      <c r="AY141" s="229" t="s">
        <v>225</v>
      </c>
    </row>
    <row r="142" s="2" customFormat="1" ht="33" customHeight="1">
      <c r="A142" s="39"/>
      <c r="B142" s="40"/>
      <c r="C142" s="205" t="s">
        <v>137</v>
      </c>
      <c r="D142" s="205" t="s">
        <v>227</v>
      </c>
      <c r="E142" s="206" t="s">
        <v>864</v>
      </c>
      <c r="F142" s="207" t="s">
        <v>865</v>
      </c>
      <c r="G142" s="208" t="s">
        <v>248</v>
      </c>
      <c r="H142" s="209">
        <v>18.84</v>
      </c>
      <c r="I142" s="210"/>
      <c r="J142" s="211">
        <f>ROUND(I142*H142,2)</f>
        <v>0</v>
      </c>
      <c r="K142" s="207" t="s">
        <v>231</v>
      </c>
      <c r="L142" s="45"/>
      <c r="M142" s="212" t="s">
        <v>19</v>
      </c>
      <c r="N142" s="213" t="s">
        <v>47</v>
      </c>
      <c r="O142" s="85"/>
      <c r="P142" s="214">
        <f>O142*H142</f>
        <v>0</v>
      </c>
      <c r="Q142" s="214">
        <v>2.45329</v>
      </c>
      <c r="R142" s="214">
        <f>Q142*H142</f>
        <v>46.219983599999999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232</v>
      </c>
      <c r="AT142" s="216" t="s">
        <v>227</v>
      </c>
      <c r="AU142" s="216" t="s">
        <v>86</v>
      </c>
      <c r="AY142" s="18" t="s">
        <v>225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84</v>
      </c>
      <c r="BK142" s="217">
        <f>ROUND(I142*H142,2)</f>
        <v>0</v>
      </c>
      <c r="BL142" s="18" t="s">
        <v>232</v>
      </c>
      <c r="BM142" s="216" t="s">
        <v>866</v>
      </c>
    </row>
    <row r="143" s="15" customFormat="1">
      <c r="A143" s="15"/>
      <c r="B143" s="255"/>
      <c r="C143" s="256"/>
      <c r="D143" s="220" t="s">
        <v>234</v>
      </c>
      <c r="E143" s="257" t="s">
        <v>19</v>
      </c>
      <c r="F143" s="258" t="s">
        <v>867</v>
      </c>
      <c r="G143" s="256"/>
      <c r="H143" s="257" t="s">
        <v>19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234</v>
      </c>
      <c r="AU143" s="264" t="s">
        <v>86</v>
      </c>
      <c r="AV143" s="15" t="s">
        <v>84</v>
      </c>
      <c r="AW143" s="15" t="s">
        <v>37</v>
      </c>
      <c r="AX143" s="15" t="s">
        <v>76</v>
      </c>
      <c r="AY143" s="264" t="s">
        <v>225</v>
      </c>
    </row>
    <row r="144" s="13" customFormat="1">
      <c r="A144" s="13"/>
      <c r="B144" s="218"/>
      <c r="C144" s="219"/>
      <c r="D144" s="220" t="s">
        <v>234</v>
      </c>
      <c r="E144" s="221" t="s">
        <v>19</v>
      </c>
      <c r="F144" s="222" t="s">
        <v>868</v>
      </c>
      <c r="G144" s="219"/>
      <c r="H144" s="223">
        <v>15.84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234</v>
      </c>
      <c r="AU144" s="229" t="s">
        <v>86</v>
      </c>
      <c r="AV144" s="13" t="s">
        <v>86</v>
      </c>
      <c r="AW144" s="13" t="s">
        <v>37</v>
      </c>
      <c r="AX144" s="13" t="s">
        <v>76</v>
      </c>
      <c r="AY144" s="229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869</v>
      </c>
      <c r="G145" s="219"/>
      <c r="H145" s="223">
        <v>3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4" customFormat="1">
      <c r="A146" s="14"/>
      <c r="B146" s="230"/>
      <c r="C146" s="231"/>
      <c r="D146" s="220" t="s">
        <v>234</v>
      </c>
      <c r="E146" s="232" t="s">
        <v>772</v>
      </c>
      <c r="F146" s="233" t="s">
        <v>245</v>
      </c>
      <c r="G146" s="231"/>
      <c r="H146" s="234">
        <v>18.84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234</v>
      </c>
      <c r="AU146" s="240" t="s">
        <v>86</v>
      </c>
      <c r="AV146" s="14" t="s">
        <v>232</v>
      </c>
      <c r="AW146" s="14" t="s">
        <v>37</v>
      </c>
      <c r="AX146" s="14" t="s">
        <v>84</v>
      </c>
      <c r="AY146" s="240" t="s">
        <v>225</v>
      </c>
    </row>
    <row r="147" s="2" customFormat="1" ht="16.5" customHeight="1">
      <c r="A147" s="39"/>
      <c r="B147" s="40"/>
      <c r="C147" s="205" t="s">
        <v>140</v>
      </c>
      <c r="D147" s="205" t="s">
        <v>227</v>
      </c>
      <c r="E147" s="206" t="s">
        <v>328</v>
      </c>
      <c r="F147" s="207" t="s">
        <v>329</v>
      </c>
      <c r="G147" s="208" t="s">
        <v>230</v>
      </c>
      <c r="H147" s="209">
        <v>42.060000000000002</v>
      </c>
      <c r="I147" s="210"/>
      <c r="J147" s="211">
        <f>ROUND(I147*H147,2)</f>
        <v>0</v>
      </c>
      <c r="K147" s="207" t="s">
        <v>231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0.00264</v>
      </c>
      <c r="R147" s="214">
        <f>Q147*H147</f>
        <v>0.11103840000000001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232</v>
      </c>
      <c r="AT147" s="216" t="s">
        <v>227</v>
      </c>
      <c r="AU147" s="216" t="s">
        <v>86</v>
      </c>
      <c r="AY147" s="18" t="s">
        <v>225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232</v>
      </c>
      <c r="BM147" s="216" t="s">
        <v>870</v>
      </c>
    </row>
    <row r="148" s="15" customFormat="1">
      <c r="A148" s="15"/>
      <c r="B148" s="255"/>
      <c r="C148" s="256"/>
      <c r="D148" s="220" t="s">
        <v>234</v>
      </c>
      <c r="E148" s="257" t="s">
        <v>19</v>
      </c>
      <c r="F148" s="258" t="s">
        <v>867</v>
      </c>
      <c r="G148" s="256"/>
      <c r="H148" s="257" t="s">
        <v>19</v>
      </c>
      <c r="I148" s="259"/>
      <c r="J148" s="256"/>
      <c r="K148" s="256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234</v>
      </c>
      <c r="AU148" s="264" t="s">
        <v>86</v>
      </c>
      <c r="AV148" s="15" t="s">
        <v>84</v>
      </c>
      <c r="AW148" s="15" t="s">
        <v>37</v>
      </c>
      <c r="AX148" s="15" t="s">
        <v>76</v>
      </c>
      <c r="AY148" s="264" t="s">
        <v>225</v>
      </c>
    </row>
    <row r="149" s="13" customFormat="1">
      <c r="A149" s="13"/>
      <c r="B149" s="218"/>
      <c r="C149" s="219"/>
      <c r="D149" s="220" t="s">
        <v>234</v>
      </c>
      <c r="E149" s="221" t="s">
        <v>19</v>
      </c>
      <c r="F149" s="222" t="s">
        <v>871</v>
      </c>
      <c r="G149" s="219"/>
      <c r="H149" s="223">
        <v>32.159999999999997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234</v>
      </c>
      <c r="AU149" s="229" t="s">
        <v>86</v>
      </c>
      <c r="AV149" s="13" t="s">
        <v>86</v>
      </c>
      <c r="AW149" s="13" t="s">
        <v>37</v>
      </c>
      <c r="AX149" s="13" t="s">
        <v>76</v>
      </c>
      <c r="AY149" s="229" t="s">
        <v>225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872</v>
      </c>
      <c r="G150" s="219"/>
      <c r="H150" s="223">
        <v>9.9000000000000004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76</v>
      </c>
      <c r="AY150" s="229" t="s">
        <v>225</v>
      </c>
    </row>
    <row r="151" s="14" customFormat="1">
      <c r="A151" s="14"/>
      <c r="B151" s="230"/>
      <c r="C151" s="231"/>
      <c r="D151" s="220" t="s">
        <v>234</v>
      </c>
      <c r="E151" s="232" t="s">
        <v>19</v>
      </c>
      <c r="F151" s="233" t="s">
        <v>245</v>
      </c>
      <c r="G151" s="231"/>
      <c r="H151" s="234">
        <v>42.060000000000002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234</v>
      </c>
      <c r="AU151" s="240" t="s">
        <v>86</v>
      </c>
      <c r="AV151" s="14" t="s">
        <v>232</v>
      </c>
      <c r="AW151" s="14" t="s">
        <v>37</v>
      </c>
      <c r="AX151" s="14" t="s">
        <v>84</v>
      </c>
      <c r="AY151" s="240" t="s">
        <v>225</v>
      </c>
    </row>
    <row r="152" s="2" customFormat="1" ht="16.5" customHeight="1">
      <c r="A152" s="39"/>
      <c r="B152" s="40"/>
      <c r="C152" s="205" t="s">
        <v>7</v>
      </c>
      <c r="D152" s="205" t="s">
        <v>227</v>
      </c>
      <c r="E152" s="206" t="s">
        <v>355</v>
      </c>
      <c r="F152" s="207" t="s">
        <v>356</v>
      </c>
      <c r="G152" s="208" t="s">
        <v>230</v>
      </c>
      <c r="H152" s="209">
        <v>42.060000000000002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873</v>
      </c>
    </row>
    <row r="153" s="2" customFormat="1" ht="21.75" customHeight="1">
      <c r="A153" s="39"/>
      <c r="B153" s="40"/>
      <c r="C153" s="205" t="s">
        <v>145</v>
      </c>
      <c r="D153" s="205" t="s">
        <v>227</v>
      </c>
      <c r="E153" s="206" t="s">
        <v>874</v>
      </c>
      <c r="F153" s="207" t="s">
        <v>875</v>
      </c>
      <c r="G153" s="208" t="s">
        <v>361</v>
      </c>
      <c r="H153" s="209">
        <v>0.84799999999999998</v>
      </c>
      <c r="I153" s="210"/>
      <c r="J153" s="211">
        <f>ROUND(I153*H153,2)</f>
        <v>0</v>
      </c>
      <c r="K153" s="207" t="s">
        <v>231</v>
      </c>
      <c r="L153" s="45"/>
      <c r="M153" s="212" t="s">
        <v>19</v>
      </c>
      <c r="N153" s="213" t="s">
        <v>47</v>
      </c>
      <c r="O153" s="85"/>
      <c r="P153" s="214">
        <f>O153*H153</f>
        <v>0</v>
      </c>
      <c r="Q153" s="214">
        <v>1.0606199999999999</v>
      </c>
      <c r="R153" s="214">
        <f>Q153*H153</f>
        <v>0.89940575999999983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232</v>
      </c>
      <c r="AT153" s="216" t="s">
        <v>227</v>
      </c>
      <c r="AU153" s="216" t="s">
        <v>86</v>
      </c>
      <c r="AY153" s="18" t="s">
        <v>225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84</v>
      </c>
      <c r="BK153" s="217">
        <f>ROUND(I153*H153,2)</f>
        <v>0</v>
      </c>
      <c r="BL153" s="18" t="s">
        <v>232</v>
      </c>
      <c r="BM153" s="216" t="s">
        <v>876</v>
      </c>
    </row>
    <row r="154" s="13" customFormat="1">
      <c r="A154" s="13"/>
      <c r="B154" s="218"/>
      <c r="C154" s="219"/>
      <c r="D154" s="220" t="s">
        <v>234</v>
      </c>
      <c r="E154" s="221" t="s">
        <v>19</v>
      </c>
      <c r="F154" s="222" t="s">
        <v>877</v>
      </c>
      <c r="G154" s="219"/>
      <c r="H154" s="223">
        <v>0.84799999999999998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234</v>
      </c>
      <c r="AU154" s="229" t="s">
        <v>86</v>
      </c>
      <c r="AV154" s="13" t="s">
        <v>86</v>
      </c>
      <c r="AW154" s="13" t="s">
        <v>37</v>
      </c>
      <c r="AX154" s="13" t="s">
        <v>84</v>
      </c>
      <c r="AY154" s="229" t="s">
        <v>225</v>
      </c>
    </row>
    <row r="155" s="2" customFormat="1">
      <c r="A155" s="39"/>
      <c r="B155" s="40"/>
      <c r="C155" s="205" t="s">
        <v>148</v>
      </c>
      <c r="D155" s="205" t="s">
        <v>227</v>
      </c>
      <c r="E155" s="206" t="s">
        <v>359</v>
      </c>
      <c r="F155" s="207" t="s">
        <v>360</v>
      </c>
      <c r="G155" s="208" t="s">
        <v>361</v>
      </c>
      <c r="H155" s="209">
        <v>0.754</v>
      </c>
      <c r="I155" s="210"/>
      <c r="J155" s="211">
        <f>ROUND(I155*H155,2)</f>
        <v>0</v>
      </c>
      <c r="K155" s="207" t="s">
        <v>231</v>
      </c>
      <c r="L155" s="45"/>
      <c r="M155" s="212" t="s">
        <v>19</v>
      </c>
      <c r="N155" s="213" t="s">
        <v>47</v>
      </c>
      <c r="O155" s="85"/>
      <c r="P155" s="214">
        <f>O155*H155</f>
        <v>0</v>
      </c>
      <c r="Q155" s="214">
        <v>1.06277</v>
      </c>
      <c r="R155" s="214">
        <f>Q155*H155</f>
        <v>0.80132857999999996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232</v>
      </c>
      <c r="AT155" s="216" t="s">
        <v>227</v>
      </c>
      <c r="AU155" s="216" t="s">
        <v>86</v>
      </c>
      <c r="AY155" s="18" t="s">
        <v>225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232</v>
      </c>
      <c r="BM155" s="216" t="s">
        <v>878</v>
      </c>
    </row>
    <row r="156" s="13" customFormat="1">
      <c r="A156" s="13"/>
      <c r="B156" s="218"/>
      <c r="C156" s="219"/>
      <c r="D156" s="220" t="s">
        <v>234</v>
      </c>
      <c r="E156" s="221" t="s">
        <v>19</v>
      </c>
      <c r="F156" s="222" t="s">
        <v>879</v>
      </c>
      <c r="G156" s="219"/>
      <c r="H156" s="223">
        <v>0.754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37</v>
      </c>
      <c r="AX156" s="13" t="s">
        <v>84</v>
      </c>
      <c r="AY156" s="229" t="s">
        <v>225</v>
      </c>
    </row>
    <row r="157" s="12" customFormat="1" ht="22.8" customHeight="1">
      <c r="A157" s="12"/>
      <c r="B157" s="189"/>
      <c r="C157" s="190"/>
      <c r="D157" s="191" t="s">
        <v>75</v>
      </c>
      <c r="E157" s="203" t="s">
        <v>327</v>
      </c>
      <c r="F157" s="203" t="s">
        <v>364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SUM(P158:P173)</f>
        <v>0</v>
      </c>
      <c r="Q157" s="197"/>
      <c r="R157" s="198">
        <f>SUM(R158:R173)</f>
        <v>0</v>
      </c>
      <c r="S157" s="197"/>
      <c r="T157" s="199">
        <f>SUM(T158:T173)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84</v>
      </c>
      <c r="AT157" s="201" t="s">
        <v>75</v>
      </c>
      <c r="AU157" s="201" t="s">
        <v>84</v>
      </c>
      <c r="AY157" s="200" t="s">
        <v>225</v>
      </c>
      <c r="BK157" s="202">
        <f>SUM(BK158:BK173)</f>
        <v>0</v>
      </c>
    </row>
    <row r="158" s="2" customFormat="1">
      <c r="A158" s="39"/>
      <c r="B158" s="40"/>
      <c r="C158" s="205" t="s">
        <v>151</v>
      </c>
      <c r="D158" s="205" t="s">
        <v>227</v>
      </c>
      <c r="E158" s="206" t="s">
        <v>880</v>
      </c>
      <c r="F158" s="207" t="s">
        <v>881</v>
      </c>
      <c r="G158" s="208" t="s">
        <v>230</v>
      </c>
      <c r="H158" s="209">
        <v>28.5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882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804</v>
      </c>
      <c r="G159" s="219"/>
      <c r="H159" s="223">
        <v>28.5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154</v>
      </c>
      <c r="D160" s="205" t="s">
        <v>227</v>
      </c>
      <c r="E160" s="206" t="s">
        <v>883</v>
      </c>
      <c r="F160" s="207" t="s">
        <v>884</v>
      </c>
      <c r="G160" s="208" t="s">
        <v>230</v>
      </c>
      <c r="H160" s="209">
        <v>28.5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885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804</v>
      </c>
      <c r="G161" s="219"/>
      <c r="H161" s="223">
        <v>28.5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84</v>
      </c>
      <c r="AY161" s="229" t="s">
        <v>225</v>
      </c>
    </row>
    <row r="162" s="2" customFormat="1">
      <c r="A162" s="39"/>
      <c r="B162" s="40"/>
      <c r="C162" s="205" t="s">
        <v>157</v>
      </c>
      <c r="D162" s="205" t="s">
        <v>227</v>
      </c>
      <c r="E162" s="206" t="s">
        <v>886</v>
      </c>
      <c r="F162" s="207" t="s">
        <v>887</v>
      </c>
      <c r="G162" s="208" t="s">
        <v>230</v>
      </c>
      <c r="H162" s="209">
        <v>28.5</v>
      </c>
      <c r="I162" s="210"/>
      <c r="J162" s="211">
        <f>ROUND(I162*H162,2)</f>
        <v>0</v>
      </c>
      <c r="K162" s="207" t="s">
        <v>231</v>
      </c>
      <c r="L162" s="45"/>
      <c r="M162" s="212" t="s">
        <v>19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232</v>
      </c>
      <c r="AT162" s="216" t="s">
        <v>227</v>
      </c>
      <c r="AU162" s="216" t="s">
        <v>86</v>
      </c>
      <c r="AY162" s="18" t="s">
        <v>225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232</v>
      </c>
      <c r="BM162" s="216" t="s">
        <v>888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804</v>
      </c>
      <c r="G163" s="219"/>
      <c r="H163" s="223">
        <v>28.5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84</v>
      </c>
      <c r="AY163" s="229" t="s">
        <v>225</v>
      </c>
    </row>
    <row r="164" s="2" customFormat="1">
      <c r="A164" s="39"/>
      <c r="B164" s="40"/>
      <c r="C164" s="205" t="s">
        <v>160</v>
      </c>
      <c r="D164" s="205" t="s">
        <v>227</v>
      </c>
      <c r="E164" s="206" t="s">
        <v>889</v>
      </c>
      <c r="F164" s="207" t="s">
        <v>890</v>
      </c>
      <c r="G164" s="208" t="s">
        <v>230</v>
      </c>
      <c r="H164" s="209">
        <v>28.5</v>
      </c>
      <c r="I164" s="210"/>
      <c r="J164" s="211">
        <f>ROUND(I164*H164,2)</f>
        <v>0</v>
      </c>
      <c r="K164" s="207" t="s">
        <v>231</v>
      </c>
      <c r="L164" s="45"/>
      <c r="M164" s="212" t="s">
        <v>19</v>
      </c>
      <c r="N164" s="213" t="s">
        <v>47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232</v>
      </c>
      <c r="AT164" s="216" t="s">
        <v>227</v>
      </c>
      <c r="AU164" s="216" t="s">
        <v>86</v>
      </c>
      <c r="AY164" s="18" t="s">
        <v>225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84</v>
      </c>
      <c r="BK164" s="217">
        <f>ROUND(I164*H164,2)</f>
        <v>0</v>
      </c>
      <c r="BL164" s="18" t="s">
        <v>232</v>
      </c>
      <c r="BM164" s="216" t="s">
        <v>891</v>
      </c>
    </row>
    <row r="165" s="13" customFormat="1">
      <c r="A165" s="13"/>
      <c r="B165" s="218"/>
      <c r="C165" s="219"/>
      <c r="D165" s="220" t="s">
        <v>234</v>
      </c>
      <c r="E165" s="221" t="s">
        <v>19</v>
      </c>
      <c r="F165" s="222" t="s">
        <v>804</v>
      </c>
      <c r="G165" s="219"/>
      <c r="H165" s="223">
        <v>28.5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234</v>
      </c>
      <c r="AU165" s="229" t="s">
        <v>86</v>
      </c>
      <c r="AV165" s="13" t="s">
        <v>86</v>
      </c>
      <c r="AW165" s="13" t="s">
        <v>37</v>
      </c>
      <c r="AX165" s="13" t="s">
        <v>84</v>
      </c>
      <c r="AY165" s="229" t="s">
        <v>225</v>
      </c>
    </row>
    <row r="166" s="2" customFormat="1">
      <c r="A166" s="39"/>
      <c r="B166" s="40"/>
      <c r="C166" s="205" t="s">
        <v>163</v>
      </c>
      <c r="D166" s="205" t="s">
        <v>227</v>
      </c>
      <c r="E166" s="206" t="s">
        <v>892</v>
      </c>
      <c r="F166" s="207" t="s">
        <v>893</v>
      </c>
      <c r="G166" s="208" t="s">
        <v>230</v>
      </c>
      <c r="H166" s="209">
        <v>114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894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804</v>
      </c>
      <c r="G167" s="219"/>
      <c r="H167" s="223">
        <v>28.5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76</v>
      </c>
      <c r="AY167" s="229" t="s">
        <v>225</v>
      </c>
    </row>
    <row r="168" s="13" customFormat="1">
      <c r="A168" s="13"/>
      <c r="B168" s="218"/>
      <c r="C168" s="219"/>
      <c r="D168" s="220" t="s">
        <v>234</v>
      </c>
      <c r="E168" s="221" t="s">
        <v>19</v>
      </c>
      <c r="F168" s="222" t="s">
        <v>820</v>
      </c>
      <c r="G168" s="219"/>
      <c r="H168" s="223">
        <v>85.5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37</v>
      </c>
      <c r="AX168" s="13" t="s">
        <v>76</v>
      </c>
      <c r="AY168" s="229" t="s">
        <v>225</v>
      </c>
    </row>
    <row r="169" s="14" customFormat="1">
      <c r="A169" s="14"/>
      <c r="B169" s="230"/>
      <c r="C169" s="231"/>
      <c r="D169" s="220" t="s">
        <v>234</v>
      </c>
      <c r="E169" s="232" t="s">
        <v>19</v>
      </c>
      <c r="F169" s="233" t="s">
        <v>245</v>
      </c>
      <c r="G169" s="231"/>
      <c r="H169" s="234">
        <v>114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234</v>
      </c>
      <c r="AU169" s="240" t="s">
        <v>86</v>
      </c>
      <c r="AV169" s="14" t="s">
        <v>232</v>
      </c>
      <c r="AW169" s="14" t="s">
        <v>37</v>
      </c>
      <c r="AX169" s="14" t="s">
        <v>84</v>
      </c>
      <c r="AY169" s="240" t="s">
        <v>225</v>
      </c>
    </row>
    <row r="170" s="2" customFormat="1" ht="44.25" customHeight="1">
      <c r="A170" s="39"/>
      <c r="B170" s="40"/>
      <c r="C170" s="205" t="s">
        <v>166</v>
      </c>
      <c r="D170" s="205" t="s">
        <v>227</v>
      </c>
      <c r="E170" s="206" t="s">
        <v>895</v>
      </c>
      <c r="F170" s="207" t="s">
        <v>896</v>
      </c>
      <c r="G170" s="208" t="s">
        <v>230</v>
      </c>
      <c r="H170" s="209">
        <v>85.5</v>
      </c>
      <c r="I170" s="210"/>
      <c r="J170" s="211">
        <f>ROUND(I170*H170,2)</f>
        <v>0</v>
      </c>
      <c r="K170" s="207" t="s">
        <v>231</v>
      </c>
      <c r="L170" s="45"/>
      <c r="M170" s="212" t="s">
        <v>19</v>
      </c>
      <c r="N170" s="213" t="s">
        <v>47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232</v>
      </c>
      <c r="AT170" s="216" t="s">
        <v>227</v>
      </c>
      <c r="AU170" s="216" t="s">
        <v>86</v>
      </c>
      <c r="AY170" s="18" t="s">
        <v>225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84</v>
      </c>
      <c r="BK170" s="217">
        <f>ROUND(I170*H170,2)</f>
        <v>0</v>
      </c>
      <c r="BL170" s="18" t="s">
        <v>232</v>
      </c>
      <c r="BM170" s="216" t="s">
        <v>897</v>
      </c>
    </row>
    <row r="171" s="13" customFormat="1">
      <c r="A171" s="13"/>
      <c r="B171" s="218"/>
      <c r="C171" s="219"/>
      <c r="D171" s="220" t="s">
        <v>234</v>
      </c>
      <c r="E171" s="221" t="s">
        <v>19</v>
      </c>
      <c r="F171" s="222" t="s">
        <v>820</v>
      </c>
      <c r="G171" s="219"/>
      <c r="H171" s="223">
        <v>85.5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234</v>
      </c>
      <c r="AU171" s="229" t="s">
        <v>86</v>
      </c>
      <c r="AV171" s="13" t="s">
        <v>86</v>
      </c>
      <c r="AW171" s="13" t="s">
        <v>37</v>
      </c>
      <c r="AX171" s="13" t="s">
        <v>84</v>
      </c>
      <c r="AY171" s="229" t="s">
        <v>225</v>
      </c>
    </row>
    <row r="172" s="2" customFormat="1" ht="44.25" customHeight="1">
      <c r="A172" s="39"/>
      <c r="B172" s="40"/>
      <c r="C172" s="205" t="s">
        <v>169</v>
      </c>
      <c r="D172" s="205" t="s">
        <v>227</v>
      </c>
      <c r="E172" s="206" t="s">
        <v>898</v>
      </c>
      <c r="F172" s="207" t="s">
        <v>899</v>
      </c>
      <c r="G172" s="208" t="s">
        <v>230</v>
      </c>
      <c r="H172" s="209">
        <v>28.5</v>
      </c>
      <c r="I172" s="210"/>
      <c r="J172" s="211">
        <f>ROUND(I172*H172,2)</f>
        <v>0</v>
      </c>
      <c r="K172" s="207" t="s">
        <v>231</v>
      </c>
      <c r="L172" s="45"/>
      <c r="M172" s="212" t="s">
        <v>19</v>
      </c>
      <c r="N172" s="213" t="s">
        <v>47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232</v>
      </c>
      <c r="AT172" s="216" t="s">
        <v>227</v>
      </c>
      <c r="AU172" s="216" t="s">
        <v>86</v>
      </c>
      <c r="AY172" s="18" t="s">
        <v>225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84</v>
      </c>
      <c r="BK172" s="217">
        <f>ROUND(I172*H172,2)</f>
        <v>0</v>
      </c>
      <c r="BL172" s="18" t="s">
        <v>232</v>
      </c>
      <c r="BM172" s="216" t="s">
        <v>900</v>
      </c>
    </row>
    <row r="173" s="13" customFormat="1">
      <c r="A173" s="13"/>
      <c r="B173" s="218"/>
      <c r="C173" s="219"/>
      <c r="D173" s="220" t="s">
        <v>234</v>
      </c>
      <c r="E173" s="221" t="s">
        <v>19</v>
      </c>
      <c r="F173" s="222" t="s">
        <v>804</v>
      </c>
      <c r="G173" s="219"/>
      <c r="H173" s="223">
        <v>28.5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234</v>
      </c>
      <c r="AU173" s="229" t="s">
        <v>86</v>
      </c>
      <c r="AV173" s="13" t="s">
        <v>86</v>
      </c>
      <c r="AW173" s="13" t="s">
        <v>37</v>
      </c>
      <c r="AX173" s="13" t="s">
        <v>84</v>
      </c>
      <c r="AY173" s="229" t="s">
        <v>225</v>
      </c>
    </row>
    <row r="174" s="12" customFormat="1" ht="22.8" customHeight="1">
      <c r="A174" s="12"/>
      <c r="B174" s="189"/>
      <c r="C174" s="190"/>
      <c r="D174" s="191" t="s">
        <v>75</v>
      </c>
      <c r="E174" s="203" t="s">
        <v>369</v>
      </c>
      <c r="F174" s="203" t="s">
        <v>377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SUM(P175:P213)</f>
        <v>0</v>
      </c>
      <c r="Q174" s="197"/>
      <c r="R174" s="198">
        <f>SUM(R175:R213)</f>
        <v>27.928620000000002</v>
      </c>
      <c r="S174" s="197"/>
      <c r="T174" s="199">
        <f>SUM(T175:T213)</f>
        <v>4.6139999999999999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84</v>
      </c>
      <c r="AT174" s="201" t="s">
        <v>75</v>
      </c>
      <c r="AU174" s="201" t="s">
        <v>84</v>
      </c>
      <c r="AY174" s="200" t="s">
        <v>225</v>
      </c>
      <c r="BK174" s="202">
        <f>SUM(BK175:BK213)</f>
        <v>0</v>
      </c>
    </row>
    <row r="175" s="2" customFormat="1" ht="44.25" customHeight="1">
      <c r="A175" s="39"/>
      <c r="B175" s="40"/>
      <c r="C175" s="205" t="s">
        <v>172</v>
      </c>
      <c r="D175" s="205" t="s">
        <v>227</v>
      </c>
      <c r="E175" s="206" t="s">
        <v>901</v>
      </c>
      <c r="F175" s="207" t="s">
        <v>902</v>
      </c>
      <c r="G175" s="208" t="s">
        <v>380</v>
      </c>
      <c r="H175" s="209">
        <v>1</v>
      </c>
      <c r="I175" s="210"/>
      <c r="J175" s="211">
        <f>ROUND(I175*H175,2)</f>
        <v>0</v>
      </c>
      <c r="K175" s="207" t="s">
        <v>19</v>
      </c>
      <c r="L175" s="45"/>
      <c r="M175" s="212" t="s">
        <v>19</v>
      </c>
      <c r="N175" s="213" t="s">
        <v>47</v>
      </c>
      <c r="O175" s="85"/>
      <c r="P175" s="214">
        <f>O175*H175</f>
        <v>0</v>
      </c>
      <c r="Q175" s="214">
        <v>5.1500000000000004</v>
      </c>
      <c r="R175" s="214">
        <f>Q175*H175</f>
        <v>5.1500000000000004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232</v>
      </c>
      <c r="AT175" s="216" t="s">
        <v>227</v>
      </c>
      <c r="AU175" s="216" t="s">
        <v>86</v>
      </c>
      <c r="AY175" s="18" t="s">
        <v>225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84</v>
      </c>
      <c r="BK175" s="217">
        <f>ROUND(I175*H175,2)</f>
        <v>0</v>
      </c>
      <c r="BL175" s="18" t="s">
        <v>232</v>
      </c>
      <c r="BM175" s="216" t="s">
        <v>1266</v>
      </c>
    </row>
    <row r="176" s="2" customFormat="1">
      <c r="A176" s="39"/>
      <c r="B176" s="40"/>
      <c r="C176" s="41"/>
      <c r="D176" s="220" t="s">
        <v>414</v>
      </c>
      <c r="E176" s="41"/>
      <c r="F176" s="251" t="s">
        <v>904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414</v>
      </c>
      <c r="AU176" s="18" t="s">
        <v>86</v>
      </c>
    </row>
    <row r="177" s="2" customFormat="1">
      <c r="A177" s="39"/>
      <c r="B177" s="40"/>
      <c r="C177" s="205" t="s">
        <v>175</v>
      </c>
      <c r="D177" s="205" t="s">
        <v>227</v>
      </c>
      <c r="E177" s="206" t="s">
        <v>905</v>
      </c>
      <c r="F177" s="207" t="s">
        <v>906</v>
      </c>
      <c r="G177" s="208" t="s">
        <v>380</v>
      </c>
      <c r="H177" s="209">
        <v>1</v>
      </c>
      <c r="I177" s="210"/>
      <c r="J177" s="211">
        <f>ROUND(I177*H177,2)</f>
        <v>0</v>
      </c>
      <c r="K177" s="207" t="s">
        <v>19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3.75</v>
      </c>
      <c r="T177" s="215">
        <f>S177*H177</f>
        <v>3.75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232</v>
      </c>
      <c r="AT177" s="216" t="s">
        <v>227</v>
      </c>
      <c r="AU177" s="216" t="s">
        <v>86</v>
      </c>
      <c r="AY177" s="18" t="s">
        <v>225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232</v>
      </c>
      <c r="BM177" s="216" t="s">
        <v>1267</v>
      </c>
    </row>
    <row r="178" s="2" customFormat="1">
      <c r="A178" s="39"/>
      <c r="B178" s="40"/>
      <c r="C178" s="41"/>
      <c r="D178" s="220" t="s">
        <v>414</v>
      </c>
      <c r="E178" s="41"/>
      <c r="F178" s="251" t="s">
        <v>904</v>
      </c>
      <c r="G178" s="41"/>
      <c r="H178" s="41"/>
      <c r="I178" s="252"/>
      <c r="J178" s="41"/>
      <c r="K178" s="41"/>
      <c r="L178" s="45"/>
      <c r="M178" s="253"/>
      <c r="N178" s="254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414</v>
      </c>
      <c r="AU178" s="18" t="s">
        <v>86</v>
      </c>
    </row>
    <row r="179" s="2" customFormat="1">
      <c r="A179" s="39"/>
      <c r="B179" s="40"/>
      <c r="C179" s="205" t="s">
        <v>178</v>
      </c>
      <c r="D179" s="205" t="s">
        <v>227</v>
      </c>
      <c r="E179" s="206" t="s">
        <v>908</v>
      </c>
      <c r="F179" s="207" t="s">
        <v>909</v>
      </c>
      <c r="G179" s="208" t="s">
        <v>559</v>
      </c>
      <c r="H179" s="209">
        <v>72</v>
      </c>
      <c r="I179" s="210"/>
      <c r="J179" s="211">
        <f>ROUND(I179*H179,2)</f>
        <v>0</v>
      </c>
      <c r="K179" s="207" t="s">
        <v>231</v>
      </c>
      <c r="L179" s="45"/>
      <c r="M179" s="212" t="s">
        <v>19</v>
      </c>
      <c r="N179" s="213" t="s">
        <v>47</v>
      </c>
      <c r="O179" s="85"/>
      <c r="P179" s="214">
        <f>O179*H179</f>
        <v>0</v>
      </c>
      <c r="Q179" s="214">
        <v>0.030599999999999999</v>
      </c>
      <c r="R179" s="214">
        <f>Q179*H179</f>
        <v>2.2031999999999998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232</v>
      </c>
      <c r="AT179" s="216" t="s">
        <v>227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910</v>
      </c>
    </row>
    <row r="180" s="2" customFormat="1">
      <c r="A180" s="39"/>
      <c r="B180" s="40"/>
      <c r="C180" s="41"/>
      <c r="D180" s="220" t="s">
        <v>414</v>
      </c>
      <c r="E180" s="41"/>
      <c r="F180" s="251" t="s">
        <v>911</v>
      </c>
      <c r="G180" s="41"/>
      <c r="H180" s="41"/>
      <c r="I180" s="252"/>
      <c r="J180" s="41"/>
      <c r="K180" s="41"/>
      <c r="L180" s="45"/>
      <c r="M180" s="253"/>
      <c r="N180" s="254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414</v>
      </c>
      <c r="AU180" s="18" t="s">
        <v>86</v>
      </c>
    </row>
    <row r="181" s="13" customFormat="1">
      <c r="A181" s="13"/>
      <c r="B181" s="218"/>
      <c r="C181" s="219"/>
      <c r="D181" s="220" t="s">
        <v>234</v>
      </c>
      <c r="E181" s="221" t="s">
        <v>19</v>
      </c>
      <c r="F181" s="222" t="s">
        <v>912</v>
      </c>
      <c r="G181" s="219"/>
      <c r="H181" s="223">
        <v>72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234</v>
      </c>
      <c r="AU181" s="229" t="s">
        <v>86</v>
      </c>
      <c r="AV181" s="13" t="s">
        <v>86</v>
      </c>
      <c r="AW181" s="13" t="s">
        <v>37</v>
      </c>
      <c r="AX181" s="13" t="s">
        <v>84</v>
      </c>
      <c r="AY181" s="229" t="s">
        <v>225</v>
      </c>
    </row>
    <row r="182" s="2" customFormat="1">
      <c r="A182" s="39"/>
      <c r="B182" s="40"/>
      <c r="C182" s="205" t="s">
        <v>181</v>
      </c>
      <c r="D182" s="205" t="s">
        <v>227</v>
      </c>
      <c r="E182" s="206" t="s">
        <v>661</v>
      </c>
      <c r="F182" s="207" t="s">
        <v>662</v>
      </c>
      <c r="G182" s="208" t="s">
        <v>380</v>
      </c>
      <c r="H182" s="209">
        <v>3</v>
      </c>
      <c r="I182" s="210"/>
      <c r="J182" s="211">
        <f>ROUND(I182*H182,2)</f>
        <v>0</v>
      </c>
      <c r="K182" s="207" t="s">
        <v>231</v>
      </c>
      <c r="L182" s="45"/>
      <c r="M182" s="212" t="s">
        <v>19</v>
      </c>
      <c r="N182" s="213" t="s">
        <v>47</v>
      </c>
      <c r="O182" s="85"/>
      <c r="P182" s="214">
        <f>O182*H182</f>
        <v>0</v>
      </c>
      <c r="Q182" s="214">
        <v>3.75475</v>
      </c>
      <c r="R182" s="214">
        <f>Q182*H182</f>
        <v>11.264250000000001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232</v>
      </c>
      <c r="AT182" s="216" t="s">
        <v>227</v>
      </c>
      <c r="AU182" s="216" t="s">
        <v>86</v>
      </c>
      <c r="AY182" s="18" t="s">
        <v>225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84</v>
      </c>
      <c r="BK182" s="217">
        <f>ROUND(I182*H182,2)</f>
        <v>0</v>
      </c>
      <c r="BL182" s="18" t="s">
        <v>232</v>
      </c>
      <c r="BM182" s="216" t="s">
        <v>663</v>
      </c>
    </row>
    <row r="183" s="2" customFormat="1" ht="16.5" customHeight="1">
      <c r="A183" s="39"/>
      <c r="B183" s="40"/>
      <c r="C183" s="241" t="s">
        <v>184</v>
      </c>
      <c r="D183" s="241" t="s">
        <v>410</v>
      </c>
      <c r="E183" s="242" t="s">
        <v>471</v>
      </c>
      <c r="F183" s="243" t="s">
        <v>472</v>
      </c>
      <c r="G183" s="244" t="s">
        <v>230</v>
      </c>
      <c r="H183" s="245">
        <v>19.16</v>
      </c>
      <c r="I183" s="246"/>
      <c r="J183" s="247">
        <f>ROUND(I183*H183,2)</f>
        <v>0</v>
      </c>
      <c r="K183" s="243" t="s">
        <v>19</v>
      </c>
      <c r="L183" s="248"/>
      <c r="M183" s="249" t="s">
        <v>19</v>
      </c>
      <c r="N183" s="250" t="s">
        <v>47</v>
      </c>
      <c r="O183" s="85"/>
      <c r="P183" s="214">
        <f>O183*H183</f>
        <v>0</v>
      </c>
      <c r="Q183" s="214">
        <v>0.024500000000000001</v>
      </c>
      <c r="R183" s="214">
        <f>Q183*H183</f>
        <v>0.46942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365</v>
      </c>
      <c r="AT183" s="216" t="s">
        <v>410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232</v>
      </c>
      <c r="BM183" s="216" t="s">
        <v>664</v>
      </c>
    </row>
    <row r="184" s="13" customFormat="1">
      <c r="A184" s="13"/>
      <c r="B184" s="218"/>
      <c r="C184" s="219"/>
      <c r="D184" s="220" t="s">
        <v>234</v>
      </c>
      <c r="E184" s="221" t="s">
        <v>654</v>
      </c>
      <c r="F184" s="222" t="s">
        <v>1268</v>
      </c>
      <c r="G184" s="219"/>
      <c r="H184" s="223">
        <v>19.16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84</v>
      </c>
      <c r="AY184" s="229" t="s">
        <v>225</v>
      </c>
    </row>
    <row r="185" s="2" customFormat="1">
      <c r="A185" s="39"/>
      <c r="B185" s="40"/>
      <c r="C185" s="205" t="s">
        <v>187</v>
      </c>
      <c r="D185" s="205" t="s">
        <v>227</v>
      </c>
      <c r="E185" s="206" t="s">
        <v>919</v>
      </c>
      <c r="F185" s="207" t="s">
        <v>920</v>
      </c>
      <c r="G185" s="208" t="s">
        <v>559</v>
      </c>
      <c r="H185" s="209">
        <v>57</v>
      </c>
      <c r="I185" s="210"/>
      <c r="J185" s="211">
        <f>ROUND(I185*H185,2)</f>
        <v>0</v>
      </c>
      <c r="K185" s="207" t="s">
        <v>231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0.00014999999999999999</v>
      </c>
      <c r="R185" s="214">
        <f>Q185*H185</f>
        <v>0.0085499999999999986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232</v>
      </c>
      <c r="AT185" s="216" t="s">
        <v>227</v>
      </c>
      <c r="AU185" s="216" t="s">
        <v>86</v>
      </c>
      <c r="AY185" s="18" t="s">
        <v>225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232</v>
      </c>
      <c r="BM185" s="216" t="s">
        <v>921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922</v>
      </c>
      <c r="G186" s="219"/>
      <c r="H186" s="223">
        <v>57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84</v>
      </c>
      <c r="AY186" s="229" t="s">
        <v>225</v>
      </c>
    </row>
    <row r="187" s="2" customFormat="1">
      <c r="A187" s="39"/>
      <c r="B187" s="40"/>
      <c r="C187" s="205" t="s">
        <v>595</v>
      </c>
      <c r="D187" s="205" t="s">
        <v>227</v>
      </c>
      <c r="E187" s="206" t="s">
        <v>923</v>
      </c>
      <c r="F187" s="207" t="s">
        <v>924</v>
      </c>
      <c r="G187" s="208" t="s">
        <v>559</v>
      </c>
      <c r="H187" s="209">
        <v>57</v>
      </c>
      <c r="I187" s="210"/>
      <c r="J187" s="211">
        <f>ROUND(I187*H187,2)</f>
        <v>0</v>
      </c>
      <c r="K187" s="207" t="s">
        <v>231</v>
      </c>
      <c r="L187" s="45"/>
      <c r="M187" s="212" t="s">
        <v>19</v>
      </c>
      <c r="N187" s="213" t="s">
        <v>47</v>
      </c>
      <c r="O187" s="85"/>
      <c r="P187" s="214">
        <f>O187*H187</f>
        <v>0</v>
      </c>
      <c r="Q187" s="214">
        <v>0.00020000000000000001</v>
      </c>
      <c r="R187" s="214">
        <f>Q187*H187</f>
        <v>0.0114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232</v>
      </c>
      <c r="AT187" s="216" t="s">
        <v>227</v>
      </c>
      <c r="AU187" s="216" t="s">
        <v>86</v>
      </c>
      <c r="AY187" s="18" t="s">
        <v>225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84</v>
      </c>
      <c r="BK187" s="217">
        <f>ROUND(I187*H187,2)</f>
        <v>0</v>
      </c>
      <c r="BL187" s="18" t="s">
        <v>232</v>
      </c>
      <c r="BM187" s="216" t="s">
        <v>925</v>
      </c>
    </row>
    <row r="188" s="13" customFormat="1">
      <c r="A188" s="13"/>
      <c r="B188" s="218"/>
      <c r="C188" s="219"/>
      <c r="D188" s="220" t="s">
        <v>234</v>
      </c>
      <c r="E188" s="221" t="s">
        <v>19</v>
      </c>
      <c r="F188" s="222" t="s">
        <v>922</v>
      </c>
      <c r="G188" s="219"/>
      <c r="H188" s="223">
        <v>57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234</v>
      </c>
      <c r="AU188" s="229" t="s">
        <v>86</v>
      </c>
      <c r="AV188" s="13" t="s">
        <v>86</v>
      </c>
      <c r="AW188" s="13" t="s">
        <v>37</v>
      </c>
      <c r="AX188" s="13" t="s">
        <v>84</v>
      </c>
      <c r="AY188" s="229" t="s">
        <v>225</v>
      </c>
    </row>
    <row r="189" s="2" customFormat="1">
      <c r="A189" s="39"/>
      <c r="B189" s="40"/>
      <c r="C189" s="205" t="s">
        <v>607</v>
      </c>
      <c r="D189" s="205" t="s">
        <v>227</v>
      </c>
      <c r="E189" s="206" t="s">
        <v>926</v>
      </c>
      <c r="F189" s="207" t="s">
        <v>927</v>
      </c>
      <c r="G189" s="208" t="s">
        <v>559</v>
      </c>
      <c r="H189" s="209">
        <v>57</v>
      </c>
      <c r="I189" s="210"/>
      <c r="J189" s="211">
        <f>ROUND(I189*H189,2)</f>
        <v>0</v>
      </c>
      <c r="K189" s="207" t="s">
        <v>231</v>
      </c>
      <c r="L189" s="45"/>
      <c r="M189" s="212" t="s">
        <v>19</v>
      </c>
      <c r="N189" s="213" t="s">
        <v>47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232</v>
      </c>
      <c r="AT189" s="216" t="s">
        <v>227</v>
      </c>
      <c r="AU189" s="216" t="s">
        <v>86</v>
      </c>
      <c r="AY189" s="18" t="s">
        <v>225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84</v>
      </c>
      <c r="BK189" s="217">
        <f>ROUND(I189*H189,2)</f>
        <v>0</v>
      </c>
      <c r="BL189" s="18" t="s">
        <v>232</v>
      </c>
      <c r="BM189" s="216" t="s">
        <v>928</v>
      </c>
    </row>
    <row r="190" s="13" customFormat="1">
      <c r="A190" s="13"/>
      <c r="B190" s="218"/>
      <c r="C190" s="219"/>
      <c r="D190" s="220" t="s">
        <v>234</v>
      </c>
      <c r="E190" s="221" t="s">
        <v>19</v>
      </c>
      <c r="F190" s="222" t="s">
        <v>922</v>
      </c>
      <c r="G190" s="219"/>
      <c r="H190" s="223">
        <v>57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37</v>
      </c>
      <c r="AX190" s="13" t="s">
        <v>84</v>
      </c>
      <c r="AY190" s="229" t="s">
        <v>225</v>
      </c>
    </row>
    <row r="191" s="2" customFormat="1">
      <c r="A191" s="39"/>
      <c r="B191" s="40"/>
      <c r="C191" s="205" t="s">
        <v>624</v>
      </c>
      <c r="D191" s="205" t="s">
        <v>227</v>
      </c>
      <c r="E191" s="206" t="s">
        <v>1239</v>
      </c>
      <c r="F191" s="207" t="s">
        <v>1240</v>
      </c>
      <c r="G191" s="208" t="s">
        <v>559</v>
      </c>
      <c r="H191" s="209">
        <v>30</v>
      </c>
      <c r="I191" s="210"/>
      <c r="J191" s="211">
        <f>ROUND(I191*H191,2)</f>
        <v>0</v>
      </c>
      <c r="K191" s="207" t="s">
        <v>231</v>
      </c>
      <c r="L191" s="45"/>
      <c r="M191" s="212" t="s">
        <v>19</v>
      </c>
      <c r="N191" s="213" t="s">
        <v>47</v>
      </c>
      <c r="O191" s="85"/>
      <c r="P191" s="214">
        <f>O191*H191</f>
        <v>0</v>
      </c>
      <c r="Q191" s="214">
        <v>0.14066999999999999</v>
      </c>
      <c r="R191" s="214">
        <f>Q191*H191</f>
        <v>4.2200999999999995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232</v>
      </c>
      <c r="AT191" s="216" t="s">
        <v>227</v>
      </c>
      <c r="AU191" s="216" t="s">
        <v>86</v>
      </c>
      <c r="AY191" s="18" t="s">
        <v>225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84</v>
      </c>
      <c r="BK191" s="217">
        <f>ROUND(I191*H191,2)</f>
        <v>0</v>
      </c>
      <c r="BL191" s="18" t="s">
        <v>232</v>
      </c>
      <c r="BM191" s="216" t="s">
        <v>1269</v>
      </c>
    </row>
    <row r="192" s="13" customFormat="1">
      <c r="A192" s="13"/>
      <c r="B192" s="218"/>
      <c r="C192" s="219"/>
      <c r="D192" s="220" t="s">
        <v>234</v>
      </c>
      <c r="E192" s="221" t="s">
        <v>19</v>
      </c>
      <c r="F192" s="222" t="s">
        <v>1242</v>
      </c>
      <c r="G192" s="219"/>
      <c r="H192" s="223">
        <v>30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234</v>
      </c>
      <c r="AU192" s="229" t="s">
        <v>86</v>
      </c>
      <c r="AV192" s="13" t="s">
        <v>86</v>
      </c>
      <c r="AW192" s="13" t="s">
        <v>37</v>
      </c>
      <c r="AX192" s="13" t="s">
        <v>84</v>
      </c>
      <c r="AY192" s="229" t="s">
        <v>225</v>
      </c>
    </row>
    <row r="193" s="2" customFormat="1" ht="16.5" customHeight="1">
      <c r="A193" s="39"/>
      <c r="B193" s="40"/>
      <c r="C193" s="241" t="s">
        <v>630</v>
      </c>
      <c r="D193" s="241" t="s">
        <v>410</v>
      </c>
      <c r="E193" s="242" t="s">
        <v>1243</v>
      </c>
      <c r="F193" s="243" t="s">
        <v>1244</v>
      </c>
      <c r="G193" s="244" t="s">
        <v>559</v>
      </c>
      <c r="H193" s="245">
        <v>30.600000000000001</v>
      </c>
      <c r="I193" s="246"/>
      <c r="J193" s="247">
        <f>ROUND(I193*H193,2)</f>
        <v>0</v>
      </c>
      <c r="K193" s="243" t="s">
        <v>231</v>
      </c>
      <c r="L193" s="248"/>
      <c r="M193" s="249" t="s">
        <v>19</v>
      </c>
      <c r="N193" s="250" t="s">
        <v>47</v>
      </c>
      <c r="O193" s="85"/>
      <c r="P193" s="214">
        <f>O193*H193</f>
        <v>0</v>
      </c>
      <c r="Q193" s="214">
        <v>0.14999999999999999</v>
      </c>
      <c r="R193" s="214">
        <f>Q193*H193</f>
        <v>4.5899999999999999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365</v>
      </c>
      <c r="AT193" s="216" t="s">
        <v>410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232</v>
      </c>
      <c r="BM193" s="216" t="s">
        <v>1270</v>
      </c>
    </row>
    <row r="194" s="13" customFormat="1">
      <c r="A194" s="13"/>
      <c r="B194" s="218"/>
      <c r="C194" s="219"/>
      <c r="D194" s="220" t="s">
        <v>234</v>
      </c>
      <c r="E194" s="219"/>
      <c r="F194" s="222" t="s">
        <v>1271</v>
      </c>
      <c r="G194" s="219"/>
      <c r="H194" s="223">
        <v>30.600000000000001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4</v>
      </c>
      <c r="AX194" s="13" t="s">
        <v>84</v>
      </c>
      <c r="AY194" s="229" t="s">
        <v>225</v>
      </c>
    </row>
    <row r="195" s="2" customFormat="1">
      <c r="A195" s="39"/>
      <c r="B195" s="40"/>
      <c r="C195" s="205" t="s">
        <v>634</v>
      </c>
      <c r="D195" s="205" t="s">
        <v>227</v>
      </c>
      <c r="E195" s="206" t="s">
        <v>929</v>
      </c>
      <c r="F195" s="207" t="s">
        <v>930</v>
      </c>
      <c r="G195" s="208" t="s">
        <v>559</v>
      </c>
      <c r="H195" s="209">
        <v>46.5</v>
      </c>
      <c r="I195" s="210"/>
      <c r="J195" s="211">
        <f>ROUND(I195*H195,2)</f>
        <v>0</v>
      </c>
      <c r="K195" s="207" t="s">
        <v>231</v>
      </c>
      <c r="L195" s="45"/>
      <c r="M195" s="212" t="s">
        <v>19</v>
      </c>
      <c r="N195" s="213" t="s">
        <v>47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232</v>
      </c>
      <c r="AT195" s="216" t="s">
        <v>227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232</v>
      </c>
      <c r="BM195" s="216" t="s">
        <v>931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932</v>
      </c>
      <c r="G196" s="219"/>
      <c r="H196" s="223">
        <v>46.5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84</v>
      </c>
      <c r="AY196" s="229" t="s">
        <v>225</v>
      </c>
    </row>
    <row r="197" s="2" customFormat="1" ht="55.5" customHeight="1">
      <c r="A197" s="39"/>
      <c r="B197" s="40"/>
      <c r="C197" s="205" t="s">
        <v>640</v>
      </c>
      <c r="D197" s="205" t="s">
        <v>227</v>
      </c>
      <c r="E197" s="206" t="s">
        <v>933</v>
      </c>
      <c r="F197" s="207" t="s">
        <v>934</v>
      </c>
      <c r="G197" s="208" t="s">
        <v>559</v>
      </c>
      <c r="H197" s="209">
        <v>46.5</v>
      </c>
      <c r="I197" s="210"/>
      <c r="J197" s="211">
        <f>ROUND(I197*H197,2)</f>
        <v>0</v>
      </c>
      <c r="K197" s="207" t="s">
        <v>231</v>
      </c>
      <c r="L197" s="45"/>
      <c r="M197" s="212" t="s">
        <v>19</v>
      </c>
      <c r="N197" s="213" t="s">
        <v>47</v>
      </c>
      <c r="O197" s="85"/>
      <c r="P197" s="214">
        <f>O197*H197</f>
        <v>0</v>
      </c>
      <c r="Q197" s="214">
        <v>9.0000000000000006E-05</v>
      </c>
      <c r="R197" s="214">
        <f>Q197*H197</f>
        <v>0.0041850000000000004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232</v>
      </c>
      <c r="AT197" s="216" t="s">
        <v>227</v>
      </c>
      <c r="AU197" s="216" t="s">
        <v>86</v>
      </c>
      <c r="AY197" s="18" t="s">
        <v>225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84</v>
      </c>
      <c r="BK197" s="217">
        <f>ROUND(I197*H197,2)</f>
        <v>0</v>
      </c>
      <c r="BL197" s="18" t="s">
        <v>232</v>
      </c>
      <c r="BM197" s="216" t="s">
        <v>935</v>
      </c>
    </row>
    <row r="198" s="13" customFormat="1">
      <c r="A198" s="13"/>
      <c r="B198" s="218"/>
      <c r="C198" s="219"/>
      <c r="D198" s="220" t="s">
        <v>234</v>
      </c>
      <c r="E198" s="221" t="s">
        <v>19</v>
      </c>
      <c r="F198" s="222" t="s">
        <v>932</v>
      </c>
      <c r="G198" s="219"/>
      <c r="H198" s="223">
        <v>46.5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234</v>
      </c>
      <c r="AU198" s="229" t="s">
        <v>86</v>
      </c>
      <c r="AV198" s="13" t="s">
        <v>86</v>
      </c>
      <c r="AW198" s="13" t="s">
        <v>37</v>
      </c>
      <c r="AX198" s="13" t="s">
        <v>84</v>
      </c>
      <c r="AY198" s="229" t="s">
        <v>225</v>
      </c>
    </row>
    <row r="199" s="2" customFormat="1">
      <c r="A199" s="39"/>
      <c r="B199" s="40"/>
      <c r="C199" s="205" t="s">
        <v>644</v>
      </c>
      <c r="D199" s="205" t="s">
        <v>227</v>
      </c>
      <c r="E199" s="206" t="s">
        <v>571</v>
      </c>
      <c r="F199" s="207" t="s">
        <v>572</v>
      </c>
      <c r="G199" s="208" t="s">
        <v>559</v>
      </c>
      <c r="H199" s="209">
        <v>81</v>
      </c>
      <c r="I199" s="210"/>
      <c r="J199" s="211">
        <f>ROUND(I199*H199,2)</f>
        <v>0</v>
      </c>
      <c r="K199" s="207" t="s">
        <v>231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232</v>
      </c>
      <c r="AT199" s="216" t="s">
        <v>227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936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932</v>
      </c>
      <c r="G200" s="219"/>
      <c r="H200" s="223">
        <v>46.5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76</v>
      </c>
      <c r="AY200" s="229" t="s">
        <v>225</v>
      </c>
    </row>
    <row r="201" s="13" customFormat="1">
      <c r="A201" s="13"/>
      <c r="B201" s="218"/>
      <c r="C201" s="219"/>
      <c r="D201" s="220" t="s">
        <v>234</v>
      </c>
      <c r="E201" s="221" t="s">
        <v>19</v>
      </c>
      <c r="F201" s="222" t="s">
        <v>937</v>
      </c>
      <c r="G201" s="219"/>
      <c r="H201" s="223">
        <v>34.5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234</v>
      </c>
      <c r="AU201" s="229" t="s">
        <v>86</v>
      </c>
      <c r="AV201" s="13" t="s">
        <v>86</v>
      </c>
      <c r="AW201" s="13" t="s">
        <v>37</v>
      </c>
      <c r="AX201" s="13" t="s">
        <v>76</v>
      </c>
      <c r="AY201" s="229" t="s">
        <v>225</v>
      </c>
    </row>
    <row r="202" s="14" customFormat="1">
      <c r="A202" s="14"/>
      <c r="B202" s="230"/>
      <c r="C202" s="231"/>
      <c r="D202" s="220" t="s">
        <v>234</v>
      </c>
      <c r="E202" s="232" t="s">
        <v>19</v>
      </c>
      <c r="F202" s="233" t="s">
        <v>245</v>
      </c>
      <c r="G202" s="231"/>
      <c r="H202" s="234">
        <v>81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234</v>
      </c>
      <c r="AU202" s="240" t="s">
        <v>86</v>
      </c>
      <c r="AV202" s="14" t="s">
        <v>232</v>
      </c>
      <c r="AW202" s="14" t="s">
        <v>37</v>
      </c>
      <c r="AX202" s="14" t="s">
        <v>84</v>
      </c>
      <c r="AY202" s="240" t="s">
        <v>225</v>
      </c>
    </row>
    <row r="203" s="2" customFormat="1">
      <c r="A203" s="39"/>
      <c r="B203" s="40"/>
      <c r="C203" s="205" t="s">
        <v>650</v>
      </c>
      <c r="D203" s="205" t="s">
        <v>227</v>
      </c>
      <c r="E203" s="206" t="s">
        <v>938</v>
      </c>
      <c r="F203" s="207" t="s">
        <v>939</v>
      </c>
      <c r="G203" s="208" t="s">
        <v>559</v>
      </c>
      <c r="H203" s="209">
        <v>34.5</v>
      </c>
      <c r="I203" s="210"/>
      <c r="J203" s="211">
        <f>ROUND(I203*H203,2)</f>
        <v>0</v>
      </c>
      <c r="K203" s="207" t="s">
        <v>231</v>
      </c>
      <c r="L203" s="45"/>
      <c r="M203" s="212" t="s">
        <v>19</v>
      </c>
      <c r="N203" s="213" t="s">
        <v>47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232</v>
      </c>
      <c r="AT203" s="216" t="s">
        <v>227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940</v>
      </c>
    </row>
    <row r="204" s="13" customFormat="1">
      <c r="A204" s="13"/>
      <c r="B204" s="218"/>
      <c r="C204" s="219"/>
      <c r="D204" s="220" t="s">
        <v>234</v>
      </c>
      <c r="E204" s="221" t="s">
        <v>19</v>
      </c>
      <c r="F204" s="222" t="s">
        <v>937</v>
      </c>
      <c r="G204" s="219"/>
      <c r="H204" s="223">
        <v>34.5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234</v>
      </c>
      <c r="AU204" s="229" t="s">
        <v>86</v>
      </c>
      <c r="AV204" s="13" t="s">
        <v>86</v>
      </c>
      <c r="AW204" s="13" t="s">
        <v>37</v>
      </c>
      <c r="AX204" s="13" t="s">
        <v>84</v>
      </c>
      <c r="AY204" s="229" t="s">
        <v>225</v>
      </c>
    </row>
    <row r="205" s="2" customFormat="1">
      <c r="A205" s="39"/>
      <c r="B205" s="40"/>
      <c r="C205" s="205" t="s">
        <v>944</v>
      </c>
      <c r="D205" s="205" t="s">
        <v>227</v>
      </c>
      <c r="E205" s="206" t="s">
        <v>941</v>
      </c>
      <c r="F205" s="207" t="s">
        <v>942</v>
      </c>
      <c r="G205" s="208" t="s">
        <v>559</v>
      </c>
      <c r="H205" s="209">
        <v>34.5</v>
      </c>
      <c r="I205" s="210"/>
      <c r="J205" s="211">
        <f>ROUND(I205*H205,2)</f>
        <v>0</v>
      </c>
      <c r="K205" s="207" t="s">
        <v>231</v>
      </c>
      <c r="L205" s="45"/>
      <c r="M205" s="212" t="s">
        <v>19</v>
      </c>
      <c r="N205" s="213" t="s">
        <v>47</v>
      </c>
      <c r="O205" s="85"/>
      <c r="P205" s="214">
        <f>O205*H205</f>
        <v>0</v>
      </c>
      <c r="Q205" s="214">
        <v>3.0000000000000001E-05</v>
      </c>
      <c r="R205" s="214">
        <f>Q205*H205</f>
        <v>0.0010350000000000001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232</v>
      </c>
      <c r="AT205" s="216" t="s">
        <v>227</v>
      </c>
      <c r="AU205" s="216" t="s">
        <v>86</v>
      </c>
      <c r="AY205" s="18" t="s">
        <v>225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84</v>
      </c>
      <c r="BK205" s="217">
        <f>ROUND(I205*H205,2)</f>
        <v>0</v>
      </c>
      <c r="BL205" s="18" t="s">
        <v>232</v>
      </c>
      <c r="BM205" s="216" t="s">
        <v>943</v>
      </c>
    </row>
    <row r="206" s="13" customFormat="1">
      <c r="A206" s="13"/>
      <c r="B206" s="218"/>
      <c r="C206" s="219"/>
      <c r="D206" s="220" t="s">
        <v>234</v>
      </c>
      <c r="E206" s="221" t="s">
        <v>19</v>
      </c>
      <c r="F206" s="222" t="s">
        <v>937</v>
      </c>
      <c r="G206" s="219"/>
      <c r="H206" s="223">
        <v>34.5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234</v>
      </c>
      <c r="AU206" s="229" t="s">
        <v>86</v>
      </c>
      <c r="AV206" s="13" t="s">
        <v>86</v>
      </c>
      <c r="AW206" s="13" t="s">
        <v>37</v>
      </c>
      <c r="AX206" s="13" t="s">
        <v>84</v>
      </c>
      <c r="AY206" s="229" t="s">
        <v>225</v>
      </c>
    </row>
    <row r="207" s="2" customFormat="1">
      <c r="A207" s="39"/>
      <c r="B207" s="40"/>
      <c r="C207" s="205" t="s">
        <v>946</v>
      </c>
      <c r="D207" s="205" t="s">
        <v>227</v>
      </c>
      <c r="E207" s="206" t="s">
        <v>574</v>
      </c>
      <c r="F207" s="207" t="s">
        <v>575</v>
      </c>
      <c r="G207" s="208" t="s">
        <v>576</v>
      </c>
      <c r="H207" s="209">
        <v>4</v>
      </c>
      <c r="I207" s="210"/>
      <c r="J207" s="211">
        <f>ROUND(I207*H207,2)</f>
        <v>0</v>
      </c>
      <c r="K207" s="207" t="s">
        <v>231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1272</v>
      </c>
    </row>
    <row r="208" s="2" customFormat="1" ht="78" customHeight="1">
      <c r="A208" s="39"/>
      <c r="B208" s="40"/>
      <c r="C208" s="205" t="s">
        <v>952</v>
      </c>
      <c r="D208" s="205" t="s">
        <v>227</v>
      </c>
      <c r="E208" s="206" t="s">
        <v>947</v>
      </c>
      <c r="F208" s="207" t="s">
        <v>948</v>
      </c>
      <c r="G208" s="208" t="s">
        <v>559</v>
      </c>
      <c r="H208" s="209">
        <v>72</v>
      </c>
      <c r="I208" s="210"/>
      <c r="J208" s="211">
        <f>ROUND(I208*H208,2)</f>
        <v>0</v>
      </c>
      <c r="K208" s="207" t="s">
        <v>231</v>
      </c>
      <c r="L208" s="45"/>
      <c r="M208" s="212" t="s">
        <v>19</v>
      </c>
      <c r="N208" s="213" t="s">
        <v>47</v>
      </c>
      <c r="O208" s="85"/>
      <c r="P208" s="214">
        <f>O208*H208</f>
        <v>0</v>
      </c>
      <c r="Q208" s="214">
        <v>9.0000000000000006E-05</v>
      </c>
      <c r="R208" s="214">
        <f>Q208*H208</f>
        <v>0.0064800000000000005</v>
      </c>
      <c r="S208" s="214">
        <v>0.012</v>
      </c>
      <c r="T208" s="215">
        <f>S208*H208</f>
        <v>0.86399999999999999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232</v>
      </c>
      <c r="AT208" s="216" t="s">
        <v>227</v>
      </c>
      <c r="AU208" s="216" t="s">
        <v>86</v>
      </c>
      <c r="AY208" s="18" t="s">
        <v>225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84</v>
      </c>
      <c r="BK208" s="217">
        <f>ROUND(I208*H208,2)</f>
        <v>0</v>
      </c>
      <c r="BL208" s="18" t="s">
        <v>232</v>
      </c>
      <c r="BM208" s="216" t="s">
        <v>949</v>
      </c>
    </row>
    <row r="209" s="2" customFormat="1">
      <c r="A209" s="39"/>
      <c r="B209" s="40"/>
      <c r="C209" s="41"/>
      <c r="D209" s="220" t="s">
        <v>414</v>
      </c>
      <c r="E209" s="41"/>
      <c r="F209" s="251" t="s">
        <v>950</v>
      </c>
      <c r="G209" s="41"/>
      <c r="H209" s="41"/>
      <c r="I209" s="252"/>
      <c r="J209" s="41"/>
      <c r="K209" s="41"/>
      <c r="L209" s="45"/>
      <c r="M209" s="253"/>
      <c r="N209" s="25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414</v>
      </c>
      <c r="AU209" s="18" t="s">
        <v>86</v>
      </c>
    </row>
    <row r="210" s="13" customFormat="1">
      <c r="A210" s="13"/>
      <c r="B210" s="218"/>
      <c r="C210" s="219"/>
      <c r="D210" s="220" t="s">
        <v>234</v>
      </c>
      <c r="E210" s="221" t="s">
        <v>783</v>
      </c>
      <c r="F210" s="222" t="s">
        <v>951</v>
      </c>
      <c r="G210" s="219"/>
      <c r="H210" s="223">
        <v>72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234</v>
      </c>
      <c r="AU210" s="229" t="s">
        <v>86</v>
      </c>
      <c r="AV210" s="13" t="s">
        <v>86</v>
      </c>
      <c r="AW210" s="13" t="s">
        <v>37</v>
      </c>
      <c r="AX210" s="13" t="s">
        <v>84</v>
      </c>
      <c r="AY210" s="229" t="s">
        <v>225</v>
      </c>
    </row>
    <row r="211" s="2" customFormat="1" ht="55.5" customHeight="1">
      <c r="A211" s="39"/>
      <c r="B211" s="40"/>
      <c r="C211" s="205" t="s">
        <v>954</v>
      </c>
      <c r="D211" s="205" t="s">
        <v>227</v>
      </c>
      <c r="E211" s="206" t="s">
        <v>608</v>
      </c>
      <c r="F211" s="207" t="s">
        <v>667</v>
      </c>
      <c r="G211" s="208" t="s">
        <v>230</v>
      </c>
      <c r="H211" s="209">
        <v>19.16</v>
      </c>
      <c r="I211" s="210"/>
      <c r="J211" s="211">
        <f>ROUND(I211*H211,2)</f>
        <v>0</v>
      </c>
      <c r="K211" s="207" t="s">
        <v>19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955</v>
      </c>
    </row>
    <row r="212" s="2" customFormat="1">
      <c r="A212" s="39"/>
      <c r="B212" s="40"/>
      <c r="C212" s="41"/>
      <c r="D212" s="220" t="s">
        <v>414</v>
      </c>
      <c r="E212" s="41"/>
      <c r="F212" s="251" t="s">
        <v>669</v>
      </c>
      <c r="G212" s="41"/>
      <c r="H212" s="41"/>
      <c r="I212" s="252"/>
      <c r="J212" s="41"/>
      <c r="K212" s="41"/>
      <c r="L212" s="45"/>
      <c r="M212" s="253"/>
      <c r="N212" s="25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414</v>
      </c>
      <c r="AU212" s="18" t="s">
        <v>86</v>
      </c>
    </row>
    <row r="213" s="13" customFormat="1">
      <c r="A213" s="13"/>
      <c r="B213" s="218"/>
      <c r="C213" s="219"/>
      <c r="D213" s="220" t="s">
        <v>234</v>
      </c>
      <c r="E213" s="221" t="s">
        <v>19</v>
      </c>
      <c r="F213" s="222" t="s">
        <v>670</v>
      </c>
      <c r="G213" s="219"/>
      <c r="H213" s="223">
        <v>19.16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37</v>
      </c>
      <c r="AX213" s="13" t="s">
        <v>84</v>
      </c>
      <c r="AY213" s="229" t="s">
        <v>225</v>
      </c>
    </row>
    <row r="214" s="12" customFormat="1" ht="22.8" customHeight="1">
      <c r="A214" s="12"/>
      <c r="B214" s="189"/>
      <c r="C214" s="190"/>
      <c r="D214" s="191" t="s">
        <v>75</v>
      </c>
      <c r="E214" s="203" t="s">
        <v>628</v>
      </c>
      <c r="F214" s="203" t="s">
        <v>629</v>
      </c>
      <c r="G214" s="190"/>
      <c r="H214" s="190"/>
      <c r="I214" s="193"/>
      <c r="J214" s="204">
        <f>BK214</f>
        <v>0</v>
      </c>
      <c r="K214" s="190"/>
      <c r="L214" s="195"/>
      <c r="M214" s="196"/>
      <c r="N214" s="197"/>
      <c r="O214" s="197"/>
      <c r="P214" s="198">
        <f>SUM(P215:P221)</f>
        <v>0</v>
      </c>
      <c r="Q214" s="197"/>
      <c r="R214" s="198">
        <f>SUM(R215:R221)</f>
        <v>0</v>
      </c>
      <c r="S214" s="197"/>
      <c r="T214" s="199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0" t="s">
        <v>84</v>
      </c>
      <c r="AT214" s="201" t="s">
        <v>75</v>
      </c>
      <c r="AU214" s="201" t="s">
        <v>84</v>
      </c>
      <c r="AY214" s="200" t="s">
        <v>225</v>
      </c>
      <c r="BK214" s="202">
        <f>SUM(BK215:BK221)</f>
        <v>0</v>
      </c>
    </row>
    <row r="215" s="2" customFormat="1">
      <c r="A215" s="39"/>
      <c r="B215" s="40"/>
      <c r="C215" s="205" t="s">
        <v>956</v>
      </c>
      <c r="D215" s="205" t="s">
        <v>227</v>
      </c>
      <c r="E215" s="206" t="s">
        <v>631</v>
      </c>
      <c r="F215" s="207" t="s">
        <v>632</v>
      </c>
      <c r="G215" s="208" t="s">
        <v>361</v>
      </c>
      <c r="H215" s="209">
        <v>71.620999999999995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671</v>
      </c>
    </row>
    <row r="216" s="2" customFormat="1">
      <c r="A216" s="39"/>
      <c r="B216" s="40"/>
      <c r="C216" s="205" t="s">
        <v>957</v>
      </c>
      <c r="D216" s="205" t="s">
        <v>227</v>
      </c>
      <c r="E216" s="206" t="s">
        <v>635</v>
      </c>
      <c r="F216" s="207" t="s">
        <v>636</v>
      </c>
      <c r="G216" s="208" t="s">
        <v>361</v>
      </c>
      <c r="H216" s="209">
        <v>716.21000000000004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672</v>
      </c>
    </row>
    <row r="217" s="13" customFormat="1">
      <c r="A217" s="13"/>
      <c r="B217" s="218"/>
      <c r="C217" s="219"/>
      <c r="D217" s="220" t="s">
        <v>234</v>
      </c>
      <c r="E217" s="219"/>
      <c r="F217" s="222" t="s">
        <v>1273</v>
      </c>
      <c r="G217" s="219"/>
      <c r="H217" s="223">
        <v>716.21000000000004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234</v>
      </c>
      <c r="AU217" s="229" t="s">
        <v>86</v>
      </c>
      <c r="AV217" s="13" t="s">
        <v>86</v>
      </c>
      <c r="AW217" s="13" t="s">
        <v>4</v>
      </c>
      <c r="AX217" s="13" t="s">
        <v>84</v>
      </c>
      <c r="AY217" s="229" t="s">
        <v>225</v>
      </c>
    </row>
    <row r="218" s="2" customFormat="1" ht="44.25" customHeight="1">
      <c r="A218" s="39"/>
      <c r="B218" s="40"/>
      <c r="C218" s="205" t="s">
        <v>959</v>
      </c>
      <c r="D218" s="205" t="s">
        <v>227</v>
      </c>
      <c r="E218" s="206" t="s">
        <v>641</v>
      </c>
      <c r="F218" s="207" t="s">
        <v>642</v>
      </c>
      <c r="G218" s="208" t="s">
        <v>361</v>
      </c>
      <c r="H218" s="209">
        <v>10.127000000000001</v>
      </c>
      <c r="I218" s="210"/>
      <c r="J218" s="211">
        <f>ROUND(I218*H218,2)</f>
        <v>0</v>
      </c>
      <c r="K218" s="207" t="s">
        <v>231</v>
      </c>
      <c r="L218" s="45"/>
      <c r="M218" s="212" t="s">
        <v>19</v>
      </c>
      <c r="N218" s="213" t="s">
        <v>47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232</v>
      </c>
      <c r="AT218" s="216" t="s">
        <v>227</v>
      </c>
      <c r="AU218" s="216" t="s">
        <v>86</v>
      </c>
      <c r="AY218" s="18" t="s">
        <v>225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84</v>
      </c>
      <c r="BK218" s="217">
        <f>ROUND(I218*H218,2)</f>
        <v>0</v>
      </c>
      <c r="BL218" s="18" t="s">
        <v>232</v>
      </c>
      <c r="BM218" s="216" t="s">
        <v>960</v>
      </c>
    </row>
    <row r="219" s="2" customFormat="1" ht="44.25" customHeight="1">
      <c r="A219" s="39"/>
      <c r="B219" s="40"/>
      <c r="C219" s="205" t="s">
        <v>961</v>
      </c>
      <c r="D219" s="205" t="s">
        <v>227</v>
      </c>
      <c r="E219" s="206" t="s">
        <v>962</v>
      </c>
      <c r="F219" s="207" t="s">
        <v>963</v>
      </c>
      <c r="G219" s="208" t="s">
        <v>361</v>
      </c>
      <c r="H219" s="209">
        <v>19.199999999999999</v>
      </c>
      <c r="I219" s="210"/>
      <c r="J219" s="211">
        <f>ROUND(I219*H219,2)</f>
        <v>0</v>
      </c>
      <c r="K219" s="207" t="s">
        <v>231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232</v>
      </c>
      <c r="AT219" s="216" t="s">
        <v>227</v>
      </c>
      <c r="AU219" s="216" t="s">
        <v>86</v>
      </c>
      <c r="AY219" s="18" t="s">
        <v>225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232</v>
      </c>
      <c r="BM219" s="216" t="s">
        <v>964</v>
      </c>
    </row>
    <row r="220" s="2" customFormat="1" ht="44.25" customHeight="1">
      <c r="A220" s="39"/>
      <c r="B220" s="40"/>
      <c r="C220" s="205" t="s">
        <v>965</v>
      </c>
      <c r="D220" s="205" t="s">
        <v>227</v>
      </c>
      <c r="E220" s="206" t="s">
        <v>645</v>
      </c>
      <c r="F220" s="207" t="s">
        <v>646</v>
      </c>
      <c r="G220" s="208" t="s">
        <v>361</v>
      </c>
      <c r="H220" s="209">
        <v>16.928999999999998</v>
      </c>
      <c r="I220" s="210"/>
      <c r="J220" s="211">
        <f>ROUND(I220*H220,2)</f>
        <v>0</v>
      </c>
      <c r="K220" s="207" t="s">
        <v>231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232</v>
      </c>
      <c r="AT220" s="216" t="s">
        <v>227</v>
      </c>
      <c r="AU220" s="216" t="s">
        <v>86</v>
      </c>
      <c r="AY220" s="18" t="s">
        <v>225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232</v>
      </c>
      <c r="BM220" s="216" t="s">
        <v>966</v>
      </c>
    </row>
    <row r="221" s="2" customFormat="1" ht="44.25" customHeight="1">
      <c r="A221" s="39"/>
      <c r="B221" s="40"/>
      <c r="C221" s="205" t="s">
        <v>967</v>
      </c>
      <c r="D221" s="205" t="s">
        <v>227</v>
      </c>
      <c r="E221" s="206" t="s">
        <v>968</v>
      </c>
      <c r="F221" s="207" t="s">
        <v>841</v>
      </c>
      <c r="G221" s="208" t="s">
        <v>361</v>
      </c>
      <c r="H221" s="209">
        <v>21.239999999999998</v>
      </c>
      <c r="I221" s="210"/>
      <c r="J221" s="211">
        <f>ROUND(I221*H221,2)</f>
        <v>0</v>
      </c>
      <c r="K221" s="207" t="s">
        <v>231</v>
      </c>
      <c r="L221" s="45"/>
      <c r="M221" s="212" t="s">
        <v>19</v>
      </c>
      <c r="N221" s="213" t="s">
        <v>47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232</v>
      </c>
      <c r="AT221" s="216" t="s">
        <v>227</v>
      </c>
      <c r="AU221" s="216" t="s">
        <v>86</v>
      </c>
      <c r="AY221" s="18" t="s">
        <v>225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84</v>
      </c>
      <c r="BK221" s="217">
        <f>ROUND(I221*H221,2)</f>
        <v>0</v>
      </c>
      <c r="BL221" s="18" t="s">
        <v>232</v>
      </c>
      <c r="BM221" s="216" t="s">
        <v>969</v>
      </c>
    </row>
    <row r="222" s="12" customFormat="1" ht="22.8" customHeight="1">
      <c r="A222" s="12"/>
      <c r="B222" s="189"/>
      <c r="C222" s="190"/>
      <c r="D222" s="191" t="s">
        <v>75</v>
      </c>
      <c r="E222" s="203" t="s">
        <v>648</v>
      </c>
      <c r="F222" s="203" t="s">
        <v>649</v>
      </c>
      <c r="G222" s="190"/>
      <c r="H222" s="190"/>
      <c r="I222" s="193"/>
      <c r="J222" s="204">
        <f>BK222</f>
        <v>0</v>
      </c>
      <c r="K222" s="190"/>
      <c r="L222" s="195"/>
      <c r="M222" s="196"/>
      <c r="N222" s="197"/>
      <c r="O222" s="197"/>
      <c r="P222" s="198">
        <f>P223</f>
        <v>0</v>
      </c>
      <c r="Q222" s="197"/>
      <c r="R222" s="198">
        <f>R223</f>
        <v>0</v>
      </c>
      <c r="S222" s="197"/>
      <c r="T222" s="199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0" t="s">
        <v>84</v>
      </c>
      <c r="AT222" s="201" t="s">
        <v>75</v>
      </c>
      <c r="AU222" s="201" t="s">
        <v>84</v>
      </c>
      <c r="AY222" s="200" t="s">
        <v>225</v>
      </c>
      <c r="BK222" s="202">
        <f>BK223</f>
        <v>0</v>
      </c>
    </row>
    <row r="223" s="2" customFormat="1" ht="44.25" customHeight="1">
      <c r="A223" s="39"/>
      <c r="B223" s="40"/>
      <c r="C223" s="205" t="s">
        <v>970</v>
      </c>
      <c r="D223" s="205" t="s">
        <v>227</v>
      </c>
      <c r="E223" s="206" t="s">
        <v>674</v>
      </c>
      <c r="F223" s="207" t="s">
        <v>675</v>
      </c>
      <c r="G223" s="208" t="s">
        <v>361</v>
      </c>
      <c r="H223" s="209">
        <v>78.942999999999998</v>
      </c>
      <c r="I223" s="210"/>
      <c r="J223" s="211">
        <f>ROUND(I223*H223,2)</f>
        <v>0</v>
      </c>
      <c r="K223" s="207" t="s">
        <v>231</v>
      </c>
      <c r="L223" s="45"/>
      <c r="M223" s="212" t="s">
        <v>19</v>
      </c>
      <c r="N223" s="213" t="s">
        <v>47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232</v>
      </c>
      <c r="AT223" s="216" t="s">
        <v>227</v>
      </c>
      <c r="AU223" s="216" t="s">
        <v>86</v>
      </c>
      <c r="AY223" s="18" t="s">
        <v>225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84</v>
      </c>
      <c r="BK223" s="217">
        <f>ROUND(I223*H223,2)</f>
        <v>0</v>
      </c>
      <c r="BL223" s="18" t="s">
        <v>232</v>
      </c>
      <c r="BM223" s="216" t="s">
        <v>971</v>
      </c>
    </row>
    <row r="224" s="12" customFormat="1" ht="25.92" customHeight="1">
      <c r="A224" s="12"/>
      <c r="B224" s="189"/>
      <c r="C224" s="190"/>
      <c r="D224" s="191" t="s">
        <v>75</v>
      </c>
      <c r="E224" s="192" t="s">
        <v>677</v>
      </c>
      <c r="F224" s="192" t="s">
        <v>678</v>
      </c>
      <c r="G224" s="190"/>
      <c r="H224" s="190"/>
      <c r="I224" s="193"/>
      <c r="J224" s="194">
        <f>BK224</f>
        <v>0</v>
      </c>
      <c r="K224" s="190"/>
      <c r="L224" s="195"/>
      <c r="M224" s="196"/>
      <c r="N224" s="197"/>
      <c r="O224" s="197"/>
      <c r="P224" s="198">
        <f>P225+P237</f>
        <v>0</v>
      </c>
      <c r="Q224" s="197"/>
      <c r="R224" s="198">
        <f>R225+R237</f>
        <v>0.5109728</v>
      </c>
      <c r="S224" s="197"/>
      <c r="T224" s="199">
        <f>T225+T237</f>
        <v>0.375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86</v>
      </c>
      <c r="AT224" s="201" t="s">
        <v>75</v>
      </c>
      <c r="AU224" s="201" t="s">
        <v>76</v>
      </c>
      <c r="AY224" s="200" t="s">
        <v>225</v>
      </c>
      <c r="BK224" s="202">
        <f>BK225+BK237</f>
        <v>0</v>
      </c>
    </row>
    <row r="225" s="12" customFormat="1" ht="22.8" customHeight="1">
      <c r="A225" s="12"/>
      <c r="B225" s="189"/>
      <c r="C225" s="190"/>
      <c r="D225" s="191" t="s">
        <v>75</v>
      </c>
      <c r="E225" s="203" t="s">
        <v>679</v>
      </c>
      <c r="F225" s="203" t="s">
        <v>680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SUM(P226:P236)</f>
        <v>0</v>
      </c>
      <c r="Q225" s="197"/>
      <c r="R225" s="198">
        <f>SUM(R226:R236)</f>
        <v>0.48720000000000002</v>
      </c>
      <c r="S225" s="197"/>
      <c r="T225" s="199">
        <f>SUM(T226:T236)</f>
        <v>0.375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86</v>
      </c>
      <c r="AT225" s="201" t="s">
        <v>75</v>
      </c>
      <c r="AU225" s="201" t="s">
        <v>84</v>
      </c>
      <c r="AY225" s="200" t="s">
        <v>225</v>
      </c>
      <c r="BK225" s="202">
        <f>SUM(BK226:BK236)</f>
        <v>0</v>
      </c>
    </row>
    <row r="226" s="2" customFormat="1">
      <c r="A226" s="39"/>
      <c r="B226" s="40"/>
      <c r="C226" s="205" t="s">
        <v>972</v>
      </c>
      <c r="D226" s="205" t="s">
        <v>227</v>
      </c>
      <c r="E226" s="206" t="s">
        <v>681</v>
      </c>
      <c r="F226" s="207" t="s">
        <v>682</v>
      </c>
      <c r="G226" s="208" t="s">
        <v>683</v>
      </c>
      <c r="H226" s="209">
        <v>464</v>
      </c>
      <c r="I226" s="210"/>
      <c r="J226" s="211">
        <f>ROUND(I226*H226,2)</f>
        <v>0</v>
      </c>
      <c r="K226" s="207" t="s">
        <v>231</v>
      </c>
      <c r="L226" s="45"/>
      <c r="M226" s="212" t="s">
        <v>19</v>
      </c>
      <c r="N226" s="213" t="s">
        <v>47</v>
      </c>
      <c r="O226" s="85"/>
      <c r="P226" s="214">
        <f>O226*H226</f>
        <v>0</v>
      </c>
      <c r="Q226" s="214">
        <v>5.0000000000000002E-05</v>
      </c>
      <c r="R226" s="214">
        <f>Q226*H226</f>
        <v>0.023200000000000002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128</v>
      </c>
      <c r="AT226" s="216" t="s">
        <v>227</v>
      </c>
      <c r="AU226" s="216" t="s">
        <v>86</v>
      </c>
      <c r="AY226" s="18" t="s">
        <v>225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128</v>
      </c>
      <c r="BM226" s="216" t="s">
        <v>684</v>
      </c>
    </row>
    <row r="227" s="13" customFormat="1">
      <c r="A227" s="13"/>
      <c r="B227" s="218"/>
      <c r="C227" s="219"/>
      <c r="D227" s="220" t="s">
        <v>234</v>
      </c>
      <c r="E227" s="221" t="s">
        <v>19</v>
      </c>
      <c r="F227" s="222" t="s">
        <v>1274</v>
      </c>
      <c r="G227" s="219"/>
      <c r="H227" s="223">
        <v>464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234</v>
      </c>
      <c r="AU227" s="229" t="s">
        <v>86</v>
      </c>
      <c r="AV227" s="13" t="s">
        <v>86</v>
      </c>
      <c r="AW227" s="13" t="s">
        <v>37</v>
      </c>
      <c r="AX227" s="13" t="s">
        <v>84</v>
      </c>
      <c r="AY227" s="229" t="s">
        <v>225</v>
      </c>
    </row>
    <row r="228" s="2" customFormat="1" ht="16.5" customHeight="1">
      <c r="A228" s="39"/>
      <c r="B228" s="40"/>
      <c r="C228" s="241" t="s">
        <v>974</v>
      </c>
      <c r="D228" s="241" t="s">
        <v>410</v>
      </c>
      <c r="E228" s="242" t="s">
        <v>686</v>
      </c>
      <c r="F228" s="243" t="s">
        <v>687</v>
      </c>
      <c r="G228" s="244" t="s">
        <v>361</v>
      </c>
      <c r="H228" s="245">
        <v>0.46400000000000002</v>
      </c>
      <c r="I228" s="246"/>
      <c r="J228" s="247">
        <f>ROUND(I228*H228,2)</f>
        <v>0</v>
      </c>
      <c r="K228" s="243" t="s">
        <v>19</v>
      </c>
      <c r="L228" s="248"/>
      <c r="M228" s="249" t="s">
        <v>19</v>
      </c>
      <c r="N228" s="250" t="s">
        <v>47</v>
      </c>
      <c r="O228" s="85"/>
      <c r="P228" s="214">
        <f>O228*H228</f>
        <v>0</v>
      </c>
      <c r="Q228" s="214">
        <v>1</v>
      </c>
      <c r="R228" s="214">
        <f>Q228*H228</f>
        <v>0.46400000000000002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175</v>
      </c>
      <c r="AT228" s="216" t="s">
        <v>410</v>
      </c>
      <c r="AU228" s="216" t="s">
        <v>86</v>
      </c>
      <c r="AY228" s="18" t="s">
        <v>225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84</v>
      </c>
      <c r="BK228" s="217">
        <f>ROUND(I228*H228,2)</f>
        <v>0</v>
      </c>
      <c r="BL228" s="18" t="s">
        <v>128</v>
      </c>
      <c r="BM228" s="216" t="s">
        <v>688</v>
      </c>
    </row>
    <row r="229" s="2" customFormat="1">
      <c r="A229" s="39"/>
      <c r="B229" s="40"/>
      <c r="C229" s="41"/>
      <c r="D229" s="220" t="s">
        <v>414</v>
      </c>
      <c r="E229" s="41"/>
      <c r="F229" s="251" t="s">
        <v>689</v>
      </c>
      <c r="G229" s="41"/>
      <c r="H229" s="41"/>
      <c r="I229" s="252"/>
      <c r="J229" s="41"/>
      <c r="K229" s="41"/>
      <c r="L229" s="45"/>
      <c r="M229" s="253"/>
      <c r="N229" s="25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414</v>
      </c>
      <c r="AU229" s="18" t="s">
        <v>86</v>
      </c>
    </row>
    <row r="230" s="13" customFormat="1">
      <c r="A230" s="13"/>
      <c r="B230" s="218"/>
      <c r="C230" s="219"/>
      <c r="D230" s="220" t="s">
        <v>234</v>
      </c>
      <c r="E230" s="219"/>
      <c r="F230" s="222" t="s">
        <v>1275</v>
      </c>
      <c r="G230" s="219"/>
      <c r="H230" s="223">
        <v>0.46400000000000002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234</v>
      </c>
      <c r="AU230" s="229" t="s">
        <v>86</v>
      </c>
      <c r="AV230" s="13" t="s">
        <v>86</v>
      </c>
      <c r="AW230" s="13" t="s">
        <v>4</v>
      </c>
      <c r="AX230" s="13" t="s">
        <v>84</v>
      </c>
      <c r="AY230" s="229" t="s">
        <v>225</v>
      </c>
    </row>
    <row r="231" s="2" customFormat="1">
      <c r="A231" s="39"/>
      <c r="B231" s="40"/>
      <c r="C231" s="205" t="s">
        <v>976</v>
      </c>
      <c r="D231" s="205" t="s">
        <v>227</v>
      </c>
      <c r="E231" s="206" t="s">
        <v>691</v>
      </c>
      <c r="F231" s="207" t="s">
        <v>692</v>
      </c>
      <c r="G231" s="208" t="s">
        <v>683</v>
      </c>
      <c r="H231" s="209">
        <v>375</v>
      </c>
      <c r="I231" s="210"/>
      <c r="J231" s="211">
        <f>ROUND(I231*H231,2)</f>
        <v>0</v>
      </c>
      <c r="K231" s="207" t="s">
        <v>231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0.001</v>
      </c>
      <c r="T231" s="215">
        <f>S231*H231</f>
        <v>0.375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128</v>
      </c>
      <c r="AT231" s="216" t="s">
        <v>227</v>
      </c>
      <c r="AU231" s="216" t="s">
        <v>86</v>
      </c>
      <c r="AY231" s="18" t="s">
        <v>225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128</v>
      </c>
      <c r="BM231" s="216" t="s">
        <v>693</v>
      </c>
    </row>
    <row r="232" s="13" customFormat="1">
      <c r="A232" s="13"/>
      <c r="B232" s="218"/>
      <c r="C232" s="219"/>
      <c r="D232" s="220" t="s">
        <v>234</v>
      </c>
      <c r="E232" s="221" t="s">
        <v>19</v>
      </c>
      <c r="F232" s="222" t="s">
        <v>1276</v>
      </c>
      <c r="G232" s="219"/>
      <c r="H232" s="223">
        <v>375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234</v>
      </c>
      <c r="AU232" s="229" t="s">
        <v>86</v>
      </c>
      <c r="AV232" s="13" t="s">
        <v>86</v>
      </c>
      <c r="AW232" s="13" t="s">
        <v>37</v>
      </c>
      <c r="AX232" s="13" t="s">
        <v>84</v>
      </c>
      <c r="AY232" s="229" t="s">
        <v>225</v>
      </c>
    </row>
    <row r="233" s="2" customFormat="1" ht="16.5" customHeight="1">
      <c r="A233" s="39"/>
      <c r="B233" s="40"/>
      <c r="C233" s="205" t="s">
        <v>978</v>
      </c>
      <c r="D233" s="205" t="s">
        <v>227</v>
      </c>
      <c r="E233" s="206" t="s">
        <v>695</v>
      </c>
      <c r="F233" s="207" t="s">
        <v>696</v>
      </c>
      <c r="G233" s="208" t="s">
        <v>683</v>
      </c>
      <c r="H233" s="209">
        <v>4125</v>
      </c>
      <c r="I233" s="210"/>
      <c r="J233" s="211">
        <f>ROUND(I233*H233,2)</f>
        <v>0</v>
      </c>
      <c r="K233" s="207" t="s">
        <v>19</v>
      </c>
      <c r="L233" s="45"/>
      <c r="M233" s="212" t="s">
        <v>19</v>
      </c>
      <c r="N233" s="213" t="s">
        <v>47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128</v>
      </c>
      <c r="AT233" s="216" t="s">
        <v>227</v>
      </c>
      <c r="AU233" s="216" t="s">
        <v>86</v>
      </c>
      <c r="AY233" s="18" t="s">
        <v>225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84</v>
      </c>
      <c r="BK233" s="217">
        <f>ROUND(I233*H233,2)</f>
        <v>0</v>
      </c>
      <c r="BL233" s="18" t="s">
        <v>128</v>
      </c>
      <c r="BM233" s="216" t="s">
        <v>697</v>
      </c>
    </row>
    <row r="234" s="2" customFormat="1">
      <c r="A234" s="39"/>
      <c r="B234" s="40"/>
      <c r="C234" s="41"/>
      <c r="D234" s="220" t="s">
        <v>414</v>
      </c>
      <c r="E234" s="41"/>
      <c r="F234" s="251" t="s">
        <v>698</v>
      </c>
      <c r="G234" s="41"/>
      <c r="H234" s="41"/>
      <c r="I234" s="252"/>
      <c r="J234" s="41"/>
      <c r="K234" s="41"/>
      <c r="L234" s="45"/>
      <c r="M234" s="253"/>
      <c r="N234" s="254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414</v>
      </c>
      <c r="AU234" s="18" t="s">
        <v>86</v>
      </c>
    </row>
    <row r="235" s="13" customFormat="1">
      <c r="A235" s="13"/>
      <c r="B235" s="218"/>
      <c r="C235" s="219"/>
      <c r="D235" s="220" t="s">
        <v>234</v>
      </c>
      <c r="E235" s="219"/>
      <c r="F235" s="222" t="s">
        <v>1277</v>
      </c>
      <c r="G235" s="219"/>
      <c r="H235" s="223">
        <v>4125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234</v>
      </c>
      <c r="AU235" s="229" t="s">
        <v>86</v>
      </c>
      <c r="AV235" s="13" t="s">
        <v>86</v>
      </c>
      <c r="AW235" s="13" t="s">
        <v>4</v>
      </c>
      <c r="AX235" s="13" t="s">
        <v>84</v>
      </c>
      <c r="AY235" s="229" t="s">
        <v>225</v>
      </c>
    </row>
    <row r="236" s="2" customFormat="1" ht="44.25" customHeight="1">
      <c r="A236" s="39"/>
      <c r="B236" s="40"/>
      <c r="C236" s="205" t="s">
        <v>980</v>
      </c>
      <c r="D236" s="205" t="s">
        <v>227</v>
      </c>
      <c r="E236" s="206" t="s">
        <v>700</v>
      </c>
      <c r="F236" s="207" t="s">
        <v>701</v>
      </c>
      <c r="G236" s="208" t="s">
        <v>361</v>
      </c>
      <c r="H236" s="209">
        <v>0.48699999999999999</v>
      </c>
      <c r="I236" s="210"/>
      <c r="J236" s="211">
        <f>ROUND(I236*H236,2)</f>
        <v>0</v>
      </c>
      <c r="K236" s="207" t="s">
        <v>231</v>
      </c>
      <c r="L236" s="45"/>
      <c r="M236" s="212" t="s">
        <v>19</v>
      </c>
      <c r="N236" s="213" t="s">
        <v>47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128</v>
      </c>
      <c r="AT236" s="216" t="s">
        <v>227</v>
      </c>
      <c r="AU236" s="216" t="s">
        <v>86</v>
      </c>
      <c r="AY236" s="18" t="s">
        <v>225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84</v>
      </c>
      <c r="BK236" s="217">
        <f>ROUND(I236*H236,2)</f>
        <v>0</v>
      </c>
      <c r="BL236" s="18" t="s">
        <v>128</v>
      </c>
      <c r="BM236" s="216" t="s">
        <v>702</v>
      </c>
    </row>
    <row r="237" s="12" customFormat="1" ht="22.8" customHeight="1">
      <c r="A237" s="12"/>
      <c r="B237" s="189"/>
      <c r="C237" s="190"/>
      <c r="D237" s="191" t="s">
        <v>75</v>
      </c>
      <c r="E237" s="203" t="s">
        <v>703</v>
      </c>
      <c r="F237" s="203" t="s">
        <v>704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SUM(P238:P240)</f>
        <v>0</v>
      </c>
      <c r="Q237" s="197"/>
      <c r="R237" s="198">
        <f>SUM(R238:R240)</f>
        <v>0.023772800000000004</v>
      </c>
      <c r="S237" s="197"/>
      <c r="T237" s="199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86</v>
      </c>
      <c r="AT237" s="201" t="s">
        <v>75</v>
      </c>
      <c r="AU237" s="201" t="s">
        <v>84</v>
      </c>
      <c r="AY237" s="200" t="s">
        <v>225</v>
      </c>
      <c r="BK237" s="202">
        <f>SUM(BK238:BK240)</f>
        <v>0</v>
      </c>
    </row>
    <row r="238" s="2" customFormat="1" ht="33" customHeight="1">
      <c r="A238" s="39"/>
      <c r="B238" s="40"/>
      <c r="C238" s="205" t="s">
        <v>981</v>
      </c>
      <c r="D238" s="205" t="s">
        <v>227</v>
      </c>
      <c r="E238" s="206" t="s">
        <v>705</v>
      </c>
      <c r="F238" s="207" t="s">
        <v>706</v>
      </c>
      <c r="G238" s="208" t="s">
        <v>230</v>
      </c>
      <c r="H238" s="209">
        <v>74.290000000000006</v>
      </c>
      <c r="I238" s="210"/>
      <c r="J238" s="211">
        <f>ROUND(I238*H238,2)</f>
        <v>0</v>
      </c>
      <c r="K238" s="207" t="s">
        <v>231</v>
      </c>
      <c r="L238" s="45"/>
      <c r="M238" s="212" t="s">
        <v>19</v>
      </c>
      <c r="N238" s="213" t="s">
        <v>47</v>
      </c>
      <c r="O238" s="85"/>
      <c r="P238" s="214">
        <f>O238*H238</f>
        <v>0</v>
      </c>
      <c r="Q238" s="214">
        <v>0.00032000000000000003</v>
      </c>
      <c r="R238" s="214">
        <f>Q238*H238</f>
        <v>0.023772800000000004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128</v>
      </c>
      <c r="AT238" s="216" t="s">
        <v>227</v>
      </c>
      <c r="AU238" s="216" t="s">
        <v>86</v>
      </c>
      <c r="AY238" s="18" t="s">
        <v>225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84</v>
      </c>
      <c r="BK238" s="217">
        <f>ROUND(I238*H238,2)</f>
        <v>0</v>
      </c>
      <c r="BL238" s="18" t="s">
        <v>128</v>
      </c>
      <c r="BM238" s="216" t="s">
        <v>707</v>
      </c>
    </row>
    <row r="239" s="2" customFormat="1">
      <c r="A239" s="39"/>
      <c r="B239" s="40"/>
      <c r="C239" s="41"/>
      <c r="D239" s="220" t="s">
        <v>414</v>
      </c>
      <c r="E239" s="41"/>
      <c r="F239" s="251" t="s">
        <v>708</v>
      </c>
      <c r="G239" s="41"/>
      <c r="H239" s="41"/>
      <c r="I239" s="252"/>
      <c r="J239" s="41"/>
      <c r="K239" s="41"/>
      <c r="L239" s="45"/>
      <c r="M239" s="253"/>
      <c r="N239" s="254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414</v>
      </c>
      <c r="AU239" s="18" t="s">
        <v>86</v>
      </c>
    </row>
    <row r="240" s="13" customFormat="1">
      <c r="A240" s="13"/>
      <c r="B240" s="218"/>
      <c r="C240" s="219"/>
      <c r="D240" s="220" t="s">
        <v>234</v>
      </c>
      <c r="E240" s="221" t="s">
        <v>19</v>
      </c>
      <c r="F240" s="222" t="s">
        <v>1278</v>
      </c>
      <c r="G240" s="219"/>
      <c r="H240" s="223">
        <v>74.290000000000006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234</v>
      </c>
      <c r="AU240" s="229" t="s">
        <v>86</v>
      </c>
      <c r="AV240" s="13" t="s">
        <v>86</v>
      </c>
      <c r="AW240" s="13" t="s">
        <v>37</v>
      </c>
      <c r="AX240" s="13" t="s">
        <v>84</v>
      </c>
      <c r="AY240" s="229" t="s">
        <v>225</v>
      </c>
    </row>
    <row r="241" s="12" customFormat="1" ht="25.92" customHeight="1">
      <c r="A241" s="12"/>
      <c r="B241" s="189"/>
      <c r="C241" s="190"/>
      <c r="D241" s="191" t="s">
        <v>75</v>
      </c>
      <c r="E241" s="192" t="s">
        <v>410</v>
      </c>
      <c r="F241" s="192" t="s">
        <v>983</v>
      </c>
      <c r="G241" s="190"/>
      <c r="H241" s="190"/>
      <c r="I241" s="193"/>
      <c r="J241" s="194">
        <f>BK241</f>
        <v>0</v>
      </c>
      <c r="K241" s="190"/>
      <c r="L241" s="195"/>
      <c r="M241" s="196"/>
      <c r="N241" s="197"/>
      <c r="O241" s="197"/>
      <c r="P241" s="198">
        <f>P242+P245</f>
        <v>0</v>
      </c>
      <c r="Q241" s="197"/>
      <c r="R241" s="198">
        <f>R242+R245</f>
        <v>0.024839999999999997</v>
      </c>
      <c r="S241" s="197"/>
      <c r="T241" s="199">
        <f>T242+T245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273</v>
      </c>
      <c r="AT241" s="201" t="s">
        <v>75</v>
      </c>
      <c r="AU241" s="201" t="s">
        <v>76</v>
      </c>
      <c r="AY241" s="200" t="s">
        <v>225</v>
      </c>
      <c r="BK241" s="202">
        <f>BK242+BK245</f>
        <v>0</v>
      </c>
    </row>
    <row r="242" s="12" customFormat="1" ht="22.8" customHeight="1">
      <c r="A242" s="12"/>
      <c r="B242" s="189"/>
      <c r="C242" s="190"/>
      <c r="D242" s="191" t="s">
        <v>75</v>
      </c>
      <c r="E242" s="203" t="s">
        <v>1279</v>
      </c>
      <c r="F242" s="203" t="s">
        <v>1280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SUM(P243:P244)</f>
        <v>0</v>
      </c>
      <c r="Q242" s="197"/>
      <c r="R242" s="198">
        <f>SUM(R243:R244)</f>
        <v>0</v>
      </c>
      <c r="S242" s="197"/>
      <c r="T242" s="199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273</v>
      </c>
      <c r="AT242" s="201" t="s">
        <v>75</v>
      </c>
      <c r="AU242" s="201" t="s">
        <v>84</v>
      </c>
      <c r="AY242" s="200" t="s">
        <v>225</v>
      </c>
      <c r="BK242" s="202">
        <f>SUM(BK243:BK244)</f>
        <v>0</v>
      </c>
    </row>
    <row r="243" s="2" customFormat="1" ht="16.5" customHeight="1">
      <c r="A243" s="39"/>
      <c r="B243" s="40"/>
      <c r="C243" s="205" t="s">
        <v>986</v>
      </c>
      <c r="D243" s="205" t="s">
        <v>227</v>
      </c>
      <c r="E243" s="206" t="s">
        <v>1281</v>
      </c>
      <c r="F243" s="207" t="s">
        <v>1282</v>
      </c>
      <c r="G243" s="208" t="s">
        <v>380</v>
      </c>
      <c r="H243" s="209">
        <v>1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47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989</v>
      </c>
      <c r="AT243" s="216" t="s">
        <v>227</v>
      </c>
      <c r="AU243" s="216" t="s">
        <v>86</v>
      </c>
      <c r="AY243" s="18" t="s">
        <v>225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84</v>
      </c>
      <c r="BK243" s="217">
        <f>ROUND(I243*H243,2)</f>
        <v>0</v>
      </c>
      <c r="BL243" s="18" t="s">
        <v>989</v>
      </c>
      <c r="BM243" s="216" t="s">
        <v>1283</v>
      </c>
    </row>
    <row r="244" s="2" customFormat="1">
      <c r="A244" s="39"/>
      <c r="B244" s="40"/>
      <c r="C244" s="41"/>
      <c r="D244" s="220" t="s">
        <v>414</v>
      </c>
      <c r="E244" s="41"/>
      <c r="F244" s="251" t="s">
        <v>1284</v>
      </c>
      <c r="G244" s="41"/>
      <c r="H244" s="41"/>
      <c r="I244" s="252"/>
      <c r="J244" s="41"/>
      <c r="K244" s="41"/>
      <c r="L244" s="45"/>
      <c r="M244" s="253"/>
      <c r="N244" s="254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414</v>
      </c>
      <c r="AU244" s="18" t="s">
        <v>86</v>
      </c>
    </row>
    <row r="245" s="12" customFormat="1" ht="22.8" customHeight="1">
      <c r="A245" s="12"/>
      <c r="B245" s="189"/>
      <c r="C245" s="190"/>
      <c r="D245" s="191" t="s">
        <v>75</v>
      </c>
      <c r="E245" s="203" t="s">
        <v>984</v>
      </c>
      <c r="F245" s="203" t="s">
        <v>985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SUM(P246:P251)</f>
        <v>0</v>
      </c>
      <c r="Q245" s="197"/>
      <c r="R245" s="198">
        <f>SUM(R246:R251)</f>
        <v>0.024839999999999997</v>
      </c>
      <c r="S245" s="197"/>
      <c r="T245" s="199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273</v>
      </c>
      <c r="AT245" s="201" t="s">
        <v>75</v>
      </c>
      <c r="AU245" s="201" t="s">
        <v>84</v>
      </c>
      <c r="AY245" s="200" t="s">
        <v>225</v>
      </c>
      <c r="BK245" s="202">
        <f>SUM(BK246:BK251)</f>
        <v>0</v>
      </c>
    </row>
    <row r="246" s="2" customFormat="1">
      <c r="A246" s="39"/>
      <c r="B246" s="40"/>
      <c r="C246" s="205" t="s">
        <v>992</v>
      </c>
      <c r="D246" s="205" t="s">
        <v>227</v>
      </c>
      <c r="E246" s="206" t="s">
        <v>987</v>
      </c>
      <c r="F246" s="207" t="s">
        <v>988</v>
      </c>
      <c r="G246" s="208" t="s">
        <v>559</v>
      </c>
      <c r="H246" s="209">
        <v>36</v>
      </c>
      <c r="I246" s="210"/>
      <c r="J246" s="211">
        <f>ROUND(I246*H246,2)</f>
        <v>0</v>
      </c>
      <c r="K246" s="207" t="s">
        <v>231</v>
      </c>
      <c r="L246" s="45"/>
      <c r="M246" s="212" t="s">
        <v>19</v>
      </c>
      <c r="N246" s="213" t="s">
        <v>47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989</v>
      </c>
      <c r="AT246" s="216" t="s">
        <v>227</v>
      </c>
      <c r="AU246" s="216" t="s">
        <v>86</v>
      </c>
      <c r="AY246" s="18" t="s">
        <v>225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84</v>
      </c>
      <c r="BK246" s="217">
        <f>ROUND(I246*H246,2)</f>
        <v>0</v>
      </c>
      <c r="BL246" s="18" t="s">
        <v>989</v>
      </c>
      <c r="BM246" s="216" t="s">
        <v>990</v>
      </c>
    </row>
    <row r="247" s="13" customFormat="1">
      <c r="A247" s="13"/>
      <c r="B247" s="218"/>
      <c r="C247" s="219"/>
      <c r="D247" s="220" t="s">
        <v>234</v>
      </c>
      <c r="E247" s="221" t="s">
        <v>19</v>
      </c>
      <c r="F247" s="222" t="s">
        <v>1285</v>
      </c>
      <c r="G247" s="219"/>
      <c r="H247" s="223">
        <v>36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234</v>
      </c>
      <c r="AU247" s="229" t="s">
        <v>86</v>
      </c>
      <c r="AV247" s="13" t="s">
        <v>86</v>
      </c>
      <c r="AW247" s="13" t="s">
        <v>37</v>
      </c>
      <c r="AX247" s="13" t="s">
        <v>84</v>
      </c>
      <c r="AY247" s="229" t="s">
        <v>225</v>
      </c>
    </row>
    <row r="248" s="2" customFormat="1" ht="16.5" customHeight="1">
      <c r="A248" s="39"/>
      <c r="B248" s="40"/>
      <c r="C248" s="241" t="s">
        <v>989</v>
      </c>
      <c r="D248" s="241" t="s">
        <v>410</v>
      </c>
      <c r="E248" s="242" t="s">
        <v>993</v>
      </c>
      <c r="F248" s="243" t="s">
        <v>994</v>
      </c>
      <c r="G248" s="244" t="s">
        <v>559</v>
      </c>
      <c r="H248" s="245">
        <v>36</v>
      </c>
      <c r="I248" s="246"/>
      <c r="J248" s="247">
        <f>ROUND(I248*H248,2)</f>
        <v>0</v>
      </c>
      <c r="K248" s="243" t="s">
        <v>19</v>
      </c>
      <c r="L248" s="248"/>
      <c r="M248" s="249" t="s">
        <v>19</v>
      </c>
      <c r="N248" s="250" t="s">
        <v>47</v>
      </c>
      <c r="O248" s="85"/>
      <c r="P248" s="214">
        <f>O248*H248</f>
        <v>0</v>
      </c>
      <c r="Q248" s="214">
        <v>0.00068999999999999997</v>
      </c>
      <c r="R248" s="214">
        <f>Q248*H248</f>
        <v>0.024839999999999997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995</v>
      </c>
      <c r="AT248" s="216" t="s">
        <v>410</v>
      </c>
      <c r="AU248" s="216" t="s">
        <v>86</v>
      </c>
      <c r="AY248" s="18" t="s">
        <v>225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84</v>
      </c>
      <c r="BK248" s="217">
        <f>ROUND(I248*H248,2)</f>
        <v>0</v>
      </c>
      <c r="BL248" s="18" t="s">
        <v>995</v>
      </c>
      <c r="BM248" s="216" t="s">
        <v>996</v>
      </c>
    </row>
    <row r="249" s="2" customFormat="1">
      <c r="A249" s="39"/>
      <c r="B249" s="40"/>
      <c r="C249" s="205" t="s">
        <v>1000</v>
      </c>
      <c r="D249" s="205" t="s">
        <v>227</v>
      </c>
      <c r="E249" s="206" t="s">
        <v>997</v>
      </c>
      <c r="F249" s="207" t="s">
        <v>998</v>
      </c>
      <c r="G249" s="208" t="s">
        <v>559</v>
      </c>
      <c r="H249" s="209">
        <v>36</v>
      </c>
      <c r="I249" s="210"/>
      <c r="J249" s="211">
        <f>ROUND(I249*H249,2)</f>
        <v>0</v>
      </c>
      <c r="K249" s="207" t="s">
        <v>231</v>
      </c>
      <c r="L249" s="45"/>
      <c r="M249" s="212" t="s">
        <v>19</v>
      </c>
      <c r="N249" s="213" t="s">
        <v>47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989</v>
      </c>
      <c r="AT249" s="216" t="s">
        <v>227</v>
      </c>
      <c r="AU249" s="216" t="s">
        <v>86</v>
      </c>
      <c r="AY249" s="18" t="s">
        <v>225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84</v>
      </c>
      <c r="BK249" s="217">
        <f>ROUND(I249*H249,2)</f>
        <v>0</v>
      </c>
      <c r="BL249" s="18" t="s">
        <v>989</v>
      </c>
      <c r="BM249" s="216" t="s">
        <v>999</v>
      </c>
    </row>
    <row r="250" s="2" customFormat="1" ht="21.75" customHeight="1">
      <c r="A250" s="39"/>
      <c r="B250" s="40"/>
      <c r="C250" s="205" t="s">
        <v>1143</v>
      </c>
      <c r="D250" s="205" t="s">
        <v>227</v>
      </c>
      <c r="E250" s="206" t="s">
        <v>1001</v>
      </c>
      <c r="F250" s="207" t="s">
        <v>1002</v>
      </c>
      <c r="G250" s="208" t="s">
        <v>1003</v>
      </c>
      <c r="H250" s="209">
        <v>1</v>
      </c>
      <c r="I250" s="210"/>
      <c r="J250" s="211">
        <f>ROUND(I250*H250,2)</f>
        <v>0</v>
      </c>
      <c r="K250" s="207" t="s">
        <v>19</v>
      </c>
      <c r="L250" s="45"/>
      <c r="M250" s="212" t="s">
        <v>19</v>
      </c>
      <c r="N250" s="213" t="s">
        <v>47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232</v>
      </c>
      <c r="AT250" s="216" t="s">
        <v>227</v>
      </c>
      <c r="AU250" s="216" t="s">
        <v>86</v>
      </c>
      <c r="AY250" s="18" t="s">
        <v>225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84</v>
      </c>
      <c r="BK250" s="217">
        <f>ROUND(I250*H250,2)</f>
        <v>0</v>
      </c>
      <c r="BL250" s="18" t="s">
        <v>232</v>
      </c>
      <c r="BM250" s="216" t="s">
        <v>1286</v>
      </c>
    </row>
    <row r="251" s="2" customFormat="1">
      <c r="A251" s="39"/>
      <c r="B251" s="40"/>
      <c r="C251" s="41"/>
      <c r="D251" s="220" t="s">
        <v>414</v>
      </c>
      <c r="E251" s="41"/>
      <c r="F251" s="251" t="s">
        <v>1005</v>
      </c>
      <c r="G251" s="41"/>
      <c r="H251" s="41"/>
      <c r="I251" s="252"/>
      <c r="J251" s="41"/>
      <c r="K251" s="41"/>
      <c r="L251" s="45"/>
      <c r="M251" s="274"/>
      <c r="N251" s="275"/>
      <c r="O251" s="267"/>
      <c r="P251" s="267"/>
      <c r="Q251" s="267"/>
      <c r="R251" s="267"/>
      <c r="S251" s="267"/>
      <c r="T251" s="27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414</v>
      </c>
      <c r="AU251" s="18" t="s">
        <v>86</v>
      </c>
    </row>
    <row r="252" s="2" customFormat="1" ht="6.96" customHeight="1">
      <c r="A252" s="39"/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sheet="1" autoFilter="0" formatColumns="0" formatRows="0" objects="1" scenarios="1" spinCount="100000" saltValue="qgq/h0MQYFHh9wtXNd6j717CtGkoYU9cBc01WcNh5M00OSwrw+IfP2sYNXk/FGgfTy85nm7fYxpi0l5ILkKvRw==" hashValue="O2kAIyRiTW6/g6UkaD5GqWzEmdHjThRLe/a1809I1kxsIQqhNf91JHz+fKgVev8CaOxetYOKVzjTgtzTa9bOSA==" algorithmName="SHA-512" password="CC35"/>
  <autoFilter ref="C91:K25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162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1287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1288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783</v>
      </c>
      <c r="BA6" s="270" t="s">
        <v>784</v>
      </c>
      <c r="BB6" s="270" t="s">
        <v>559</v>
      </c>
      <c r="BC6" s="270" t="s">
        <v>954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786</v>
      </c>
      <c r="BA7" s="270" t="s">
        <v>787</v>
      </c>
      <c r="BB7" s="270" t="s">
        <v>230</v>
      </c>
      <c r="BC7" s="270" t="s">
        <v>1289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790</v>
      </c>
      <c r="BA8" s="270" t="s">
        <v>791</v>
      </c>
      <c r="BB8" s="270" t="s">
        <v>559</v>
      </c>
      <c r="BC8" s="270" t="s">
        <v>1290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1291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793</v>
      </c>
      <c r="BA9" s="270" t="s">
        <v>794</v>
      </c>
      <c r="BB9" s="270" t="s">
        <v>559</v>
      </c>
      <c r="BC9" s="270" t="s">
        <v>795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796</v>
      </c>
      <c r="BA10" s="270" t="s">
        <v>797</v>
      </c>
      <c r="BB10" s="270" t="s">
        <v>230</v>
      </c>
      <c r="BC10" s="270" t="s">
        <v>795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654</v>
      </c>
      <c r="BA11" s="270" t="s">
        <v>655</v>
      </c>
      <c r="BB11" s="270" t="s">
        <v>230</v>
      </c>
      <c r="BC11" s="270" t="s">
        <v>1259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1221</v>
      </c>
      <c r="BA12" s="270" t="s">
        <v>1222</v>
      </c>
      <c r="BB12" s="270" t="s">
        <v>559</v>
      </c>
      <c r="BC12" s="270" t="s">
        <v>169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ROUND((SUM(BE91:BE241)),  2)</f>
        <v>0</v>
      </c>
      <c r="G33" s="39"/>
      <c r="H33" s="39"/>
      <c r="I33" s="149">
        <v>0.20999999999999999</v>
      </c>
      <c r="J33" s="148">
        <f>ROUND(((SUM(BE91:BE241))*I33),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ROUND((SUM(BF91:BF241)),  2)</f>
        <v>0</v>
      </c>
      <c r="G34" s="39"/>
      <c r="H34" s="39"/>
      <c r="I34" s="149">
        <v>0.14999999999999999</v>
      </c>
      <c r="J34" s="148">
        <f>ROUND(((SUM(BF91:BF241))*I34),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27 - P1+P2+P3-15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J217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J219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J232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J236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J237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27 - P1+P2+P3-15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P92+P219+P236</f>
        <v>0</v>
      </c>
      <c r="Q91" s="97"/>
      <c r="R91" s="186">
        <f>R92+R219+R236</f>
        <v>78.774792139999988</v>
      </c>
      <c r="S91" s="97"/>
      <c r="T91" s="187">
        <f>T92+T219+T236</f>
        <v>52.20770000000001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BK92+BK219+BK236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P93+P135+P153+P170+P210+P217</f>
        <v>0</v>
      </c>
      <c r="Q92" s="197"/>
      <c r="R92" s="198">
        <f>R93+R135+R153+R170+R210+R217</f>
        <v>78.206796139999994</v>
      </c>
      <c r="S92" s="197"/>
      <c r="T92" s="199">
        <f>T93+T135+T153+T170+T210+T217</f>
        <v>51.812700000000007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BK93+BK135+BK153+BK170+BK210+BK217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SUM(P94:P134)</f>
        <v>0</v>
      </c>
      <c r="Q93" s="197"/>
      <c r="R93" s="198">
        <f>SUM(R94:R134)</f>
        <v>0.0045839999999999995</v>
      </c>
      <c r="S93" s="197"/>
      <c r="T93" s="199">
        <f>SUM(T94:T134)</f>
        <v>47.486700000000006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SUM(BK94:BK134)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28.5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12.540000000000001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28.5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28.5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9.2625000000000011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28.5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28.5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2.7930000000000001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28.5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28.5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6.2700000000000005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28.5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86.099999999999994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0.003444</v>
      </c>
      <c r="S102" s="214">
        <v>0.091999999999999998</v>
      </c>
      <c r="T102" s="215">
        <f>S102*H102</f>
        <v>7.9211999999999989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1292</v>
      </c>
      <c r="G104" s="219"/>
      <c r="H104" s="223">
        <v>86.099999999999994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1293</v>
      </c>
      <c r="G105" s="219"/>
      <c r="H105" s="223">
        <v>46.799999999999997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28.5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819</v>
      </c>
      <c r="G107" s="219"/>
      <c r="H107" s="223">
        <v>28.5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86.099999999999994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 ht="44.25" customHeight="1">
      <c r="A109" s="39"/>
      <c r="B109" s="40"/>
      <c r="C109" s="205" t="s">
        <v>354</v>
      </c>
      <c r="D109" s="205" t="s">
        <v>227</v>
      </c>
      <c r="E109" s="206" t="s">
        <v>1226</v>
      </c>
      <c r="F109" s="207" t="s">
        <v>1227</v>
      </c>
      <c r="G109" s="208" t="s">
        <v>559</v>
      </c>
      <c r="H109" s="209">
        <v>30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0.28999999999999998</v>
      </c>
      <c r="T109" s="215">
        <f>S109*H109</f>
        <v>8.6999999999999993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1262</v>
      </c>
    </row>
    <row r="110" s="13" customFormat="1">
      <c r="A110" s="13"/>
      <c r="B110" s="218"/>
      <c r="C110" s="219"/>
      <c r="D110" s="220" t="s">
        <v>234</v>
      </c>
      <c r="E110" s="221" t="s">
        <v>1221</v>
      </c>
      <c r="F110" s="222" t="s">
        <v>1263</v>
      </c>
      <c r="G110" s="219"/>
      <c r="H110" s="223">
        <v>30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>
      <c r="A111" s="39"/>
      <c r="B111" s="40"/>
      <c r="C111" s="205" t="s">
        <v>358</v>
      </c>
      <c r="D111" s="205" t="s">
        <v>227</v>
      </c>
      <c r="E111" s="206" t="s">
        <v>821</v>
      </c>
      <c r="F111" s="207" t="s">
        <v>822</v>
      </c>
      <c r="G111" s="208" t="s">
        <v>230</v>
      </c>
      <c r="H111" s="209">
        <v>57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823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1230</v>
      </c>
      <c r="G112" s="219"/>
      <c r="H112" s="223">
        <v>57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84</v>
      </c>
      <c r="AY112" s="229" t="s">
        <v>225</v>
      </c>
    </row>
    <row r="113" s="2" customFormat="1" ht="44.25" customHeight="1">
      <c r="A113" s="39"/>
      <c r="B113" s="40"/>
      <c r="C113" s="205" t="s">
        <v>365</v>
      </c>
      <c r="D113" s="205" t="s">
        <v>227</v>
      </c>
      <c r="E113" s="206" t="s">
        <v>246</v>
      </c>
      <c r="F113" s="207" t="s">
        <v>247</v>
      </c>
      <c r="G113" s="208" t="s">
        <v>248</v>
      </c>
      <c r="H113" s="209">
        <v>57.960000000000001</v>
      </c>
      <c r="I113" s="210"/>
      <c r="J113" s="211">
        <f>ROUND(I113*H113,2)</f>
        <v>0</v>
      </c>
      <c r="K113" s="207" t="s">
        <v>231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232</v>
      </c>
      <c r="AT113" s="216" t="s">
        <v>227</v>
      </c>
      <c r="AU113" s="216" t="s">
        <v>86</v>
      </c>
      <c r="AY113" s="18" t="s">
        <v>225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232</v>
      </c>
      <c r="BM113" s="216" t="s">
        <v>825</v>
      </c>
    </row>
    <row r="114" s="13" customFormat="1">
      <c r="A114" s="13"/>
      <c r="B114" s="218"/>
      <c r="C114" s="219"/>
      <c r="D114" s="220" t="s">
        <v>234</v>
      </c>
      <c r="E114" s="221" t="s">
        <v>19</v>
      </c>
      <c r="F114" s="222" t="s">
        <v>1264</v>
      </c>
      <c r="G114" s="219"/>
      <c r="H114" s="223">
        <v>57.960000000000001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76</v>
      </c>
      <c r="AY114" s="229" t="s">
        <v>225</v>
      </c>
    </row>
    <row r="115" s="14" customFormat="1">
      <c r="A115" s="14"/>
      <c r="B115" s="230"/>
      <c r="C115" s="231"/>
      <c r="D115" s="220" t="s">
        <v>234</v>
      </c>
      <c r="E115" s="232" t="s">
        <v>778</v>
      </c>
      <c r="F115" s="233" t="s">
        <v>245</v>
      </c>
      <c r="G115" s="231"/>
      <c r="H115" s="234">
        <v>57.960000000000001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234</v>
      </c>
      <c r="AU115" s="240" t="s">
        <v>86</v>
      </c>
      <c r="AV115" s="14" t="s">
        <v>232</v>
      </c>
      <c r="AW115" s="14" t="s">
        <v>37</v>
      </c>
      <c r="AX115" s="14" t="s">
        <v>84</v>
      </c>
      <c r="AY115" s="240" t="s">
        <v>225</v>
      </c>
    </row>
    <row r="116" s="2" customFormat="1">
      <c r="A116" s="39"/>
      <c r="B116" s="40"/>
      <c r="C116" s="205" t="s">
        <v>369</v>
      </c>
      <c r="D116" s="205" t="s">
        <v>227</v>
      </c>
      <c r="E116" s="206" t="s">
        <v>832</v>
      </c>
      <c r="F116" s="207" t="s">
        <v>833</v>
      </c>
      <c r="G116" s="208" t="s">
        <v>248</v>
      </c>
      <c r="H116" s="209">
        <v>18.276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232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232</v>
      </c>
      <c r="BM116" s="216" t="s">
        <v>834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835</v>
      </c>
      <c r="G117" s="219"/>
      <c r="H117" s="223">
        <v>18.276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84</v>
      </c>
      <c r="AY117" s="229" t="s">
        <v>225</v>
      </c>
    </row>
    <row r="118" s="2" customFormat="1" ht="66.75" customHeight="1">
      <c r="A118" s="39"/>
      <c r="B118" s="40"/>
      <c r="C118" s="205" t="s">
        <v>111</v>
      </c>
      <c r="D118" s="205" t="s">
        <v>227</v>
      </c>
      <c r="E118" s="206" t="s">
        <v>836</v>
      </c>
      <c r="F118" s="207" t="s">
        <v>837</v>
      </c>
      <c r="G118" s="208" t="s">
        <v>248</v>
      </c>
      <c r="H118" s="209">
        <v>182.75999999999999</v>
      </c>
      <c r="I118" s="210"/>
      <c r="J118" s="211">
        <f>ROUND(I118*H118,2)</f>
        <v>0</v>
      </c>
      <c r="K118" s="207" t="s">
        <v>231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232</v>
      </c>
      <c r="AT118" s="216" t="s">
        <v>227</v>
      </c>
      <c r="AU118" s="216" t="s">
        <v>86</v>
      </c>
      <c r="AY118" s="18" t="s">
        <v>225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232</v>
      </c>
      <c r="BM118" s="216" t="s">
        <v>838</v>
      </c>
    </row>
    <row r="119" s="13" customFormat="1">
      <c r="A119" s="13"/>
      <c r="B119" s="218"/>
      <c r="C119" s="219"/>
      <c r="D119" s="220" t="s">
        <v>234</v>
      </c>
      <c r="E119" s="221" t="s">
        <v>19</v>
      </c>
      <c r="F119" s="222" t="s">
        <v>835</v>
      </c>
      <c r="G119" s="219"/>
      <c r="H119" s="223">
        <v>18.276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84</v>
      </c>
      <c r="AY119" s="229" t="s">
        <v>225</v>
      </c>
    </row>
    <row r="120" s="13" customFormat="1">
      <c r="A120" s="13"/>
      <c r="B120" s="218"/>
      <c r="C120" s="219"/>
      <c r="D120" s="220" t="s">
        <v>234</v>
      </c>
      <c r="E120" s="219"/>
      <c r="F120" s="222" t="s">
        <v>839</v>
      </c>
      <c r="G120" s="219"/>
      <c r="H120" s="223">
        <v>182.75999999999999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4</v>
      </c>
      <c r="AX120" s="13" t="s">
        <v>84</v>
      </c>
      <c r="AY120" s="229" t="s">
        <v>225</v>
      </c>
    </row>
    <row r="121" s="2" customFormat="1" ht="44.25" customHeight="1">
      <c r="A121" s="39"/>
      <c r="B121" s="40"/>
      <c r="C121" s="205" t="s">
        <v>114</v>
      </c>
      <c r="D121" s="205" t="s">
        <v>227</v>
      </c>
      <c r="E121" s="206" t="s">
        <v>840</v>
      </c>
      <c r="F121" s="207" t="s">
        <v>841</v>
      </c>
      <c r="G121" s="208" t="s">
        <v>361</v>
      </c>
      <c r="H121" s="209">
        <v>32.896999999999998</v>
      </c>
      <c r="I121" s="210"/>
      <c r="J121" s="211">
        <f>ROUND(I121*H121,2)</f>
        <v>0</v>
      </c>
      <c r="K121" s="207" t="s">
        <v>231</v>
      </c>
      <c r="L121" s="45"/>
      <c r="M121" s="212" t="s">
        <v>19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232</v>
      </c>
      <c r="AT121" s="216" t="s">
        <v>227</v>
      </c>
      <c r="AU121" s="216" t="s">
        <v>86</v>
      </c>
      <c r="AY121" s="18" t="s">
        <v>225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232</v>
      </c>
      <c r="BM121" s="216" t="s">
        <v>842</v>
      </c>
    </row>
    <row r="122" s="13" customFormat="1">
      <c r="A122" s="13"/>
      <c r="B122" s="218"/>
      <c r="C122" s="219"/>
      <c r="D122" s="220" t="s">
        <v>234</v>
      </c>
      <c r="E122" s="219"/>
      <c r="F122" s="222" t="s">
        <v>843</v>
      </c>
      <c r="G122" s="219"/>
      <c r="H122" s="223">
        <v>32.896999999999998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234</v>
      </c>
      <c r="AU122" s="229" t="s">
        <v>86</v>
      </c>
      <c r="AV122" s="13" t="s">
        <v>86</v>
      </c>
      <c r="AW122" s="13" t="s">
        <v>4</v>
      </c>
      <c r="AX122" s="13" t="s">
        <v>84</v>
      </c>
      <c r="AY122" s="229" t="s">
        <v>225</v>
      </c>
    </row>
    <row r="123" s="2" customFormat="1">
      <c r="A123" s="39"/>
      <c r="B123" s="40"/>
      <c r="C123" s="205" t="s">
        <v>117</v>
      </c>
      <c r="D123" s="205" t="s">
        <v>227</v>
      </c>
      <c r="E123" s="206" t="s">
        <v>844</v>
      </c>
      <c r="F123" s="207" t="s">
        <v>845</v>
      </c>
      <c r="G123" s="208" t="s">
        <v>248</v>
      </c>
      <c r="H123" s="209">
        <v>18.276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846</v>
      </c>
    </row>
    <row r="124" s="13" customFormat="1">
      <c r="A124" s="13"/>
      <c r="B124" s="218"/>
      <c r="C124" s="219"/>
      <c r="D124" s="220" t="s">
        <v>234</v>
      </c>
      <c r="E124" s="221" t="s">
        <v>19</v>
      </c>
      <c r="F124" s="222" t="s">
        <v>835</v>
      </c>
      <c r="G124" s="219"/>
      <c r="H124" s="223">
        <v>18.276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84</v>
      </c>
      <c r="AY124" s="229" t="s">
        <v>225</v>
      </c>
    </row>
    <row r="125" s="2" customFormat="1" ht="44.25" customHeight="1">
      <c r="A125" s="39"/>
      <c r="B125" s="40"/>
      <c r="C125" s="205" t="s">
        <v>120</v>
      </c>
      <c r="D125" s="205" t="s">
        <v>227</v>
      </c>
      <c r="E125" s="206" t="s">
        <v>274</v>
      </c>
      <c r="F125" s="207" t="s">
        <v>275</v>
      </c>
      <c r="G125" s="208" t="s">
        <v>248</v>
      </c>
      <c r="H125" s="209">
        <v>39.683999999999998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847</v>
      </c>
    </row>
    <row r="126" s="13" customFormat="1">
      <c r="A126" s="13"/>
      <c r="B126" s="218"/>
      <c r="C126" s="219"/>
      <c r="D126" s="220" t="s">
        <v>234</v>
      </c>
      <c r="E126" s="221" t="s">
        <v>19</v>
      </c>
      <c r="F126" s="222" t="s">
        <v>848</v>
      </c>
      <c r="G126" s="219"/>
      <c r="H126" s="223">
        <v>57.960000000000001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37</v>
      </c>
      <c r="AX126" s="13" t="s">
        <v>76</v>
      </c>
      <c r="AY126" s="229" t="s">
        <v>225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849</v>
      </c>
      <c r="G127" s="219"/>
      <c r="H127" s="223">
        <v>-18.276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4" customFormat="1">
      <c r="A128" s="14"/>
      <c r="B128" s="230"/>
      <c r="C128" s="231"/>
      <c r="D128" s="220" t="s">
        <v>234</v>
      </c>
      <c r="E128" s="232" t="s">
        <v>775</v>
      </c>
      <c r="F128" s="233" t="s">
        <v>245</v>
      </c>
      <c r="G128" s="231"/>
      <c r="H128" s="234">
        <v>39.683999999999998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234</v>
      </c>
      <c r="AU128" s="240" t="s">
        <v>86</v>
      </c>
      <c r="AV128" s="14" t="s">
        <v>232</v>
      </c>
      <c r="AW128" s="14" t="s">
        <v>37</v>
      </c>
      <c r="AX128" s="14" t="s">
        <v>84</v>
      </c>
      <c r="AY128" s="240" t="s">
        <v>225</v>
      </c>
    </row>
    <row r="129" s="2" customFormat="1">
      <c r="A129" s="39"/>
      <c r="B129" s="40"/>
      <c r="C129" s="205" t="s">
        <v>123</v>
      </c>
      <c r="D129" s="205" t="s">
        <v>227</v>
      </c>
      <c r="E129" s="206" t="s">
        <v>850</v>
      </c>
      <c r="F129" s="207" t="s">
        <v>851</v>
      </c>
      <c r="G129" s="208" t="s">
        <v>230</v>
      </c>
      <c r="H129" s="209">
        <v>57</v>
      </c>
      <c r="I129" s="210"/>
      <c r="J129" s="211">
        <f>ROUND(I129*H129,2)</f>
        <v>0</v>
      </c>
      <c r="K129" s="207" t="s">
        <v>231</v>
      </c>
      <c r="L129" s="45"/>
      <c r="M129" s="212" t="s">
        <v>19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232</v>
      </c>
      <c r="AT129" s="216" t="s">
        <v>227</v>
      </c>
      <c r="AU129" s="216" t="s">
        <v>86</v>
      </c>
      <c r="AY129" s="18" t="s">
        <v>225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84</v>
      </c>
      <c r="BK129" s="217">
        <f>ROUND(I129*H129,2)</f>
        <v>0</v>
      </c>
      <c r="BL129" s="18" t="s">
        <v>232</v>
      </c>
      <c r="BM129" s="216" t="s">
        <v>852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1230</v>
      </c>
      <c r="G130" s="219"/>
      <c r="H130" s="223">
        <v>57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84</v>
      </c>
      <c r="AY130" s="229" t="s">
        <v>225</v>
      </c>
    </row>
    <row r="131" s="2" customFormat="1">
      <c r="A131" s="39"/>
      <c r="B131" s="40"/>
      <c r="C131" s="205" t="s">
        <v>8</v>
      </c>
      <c r="D131" s="205" t="s">
        <v>227</v>
      </c>
      <c r="E131" s="206" t="s">
        <v>853</v>
      </c>
      <c r="F131" s="207" t="s">
        <v>854</v>
      </c>
      <c r="G131" s="208" t="s">
        <v>230</v>
      </c>
      <c r="H131" s="209">
        <v>57</v>
      </c>
      <c r="I131" s="210"/>
      <c r="J131" s="211">
        <f>ROUND(I131*H131,2)</f>
        <v>0</v>
      </c>
      <c r="K131" s="207" t="s">
        <v>231</v>
      </c>
      <c r="L131" s="45"/>
      <c r="M131" s="212" t="s">
        <v>19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232</v>
      </c>
      <c r="AT131" s="216" t="s">
        <v>227</v>
      </c>
      <c r="AU131" s="216" t="s">
        <v>86</v>
      </c>
      <c r="AY131" s="18" t="s">
        <v>225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232</v>
      </c>
      <c r="BM131" s="216" t="s">
        <v>855</v>
      </c>
    </row>
    <row r="132" s="13" customFormat="1">
      <c r="A132" s="13"/>
      <c r="B132" s="218"/>
      <c r="C132" s="219"/>
      <c r="D132" s="220" t="s">
        <v>234</v>
      </c>
      <c r="E132" s="221" t="s">
        <v>19</v>
      </c>
      <c r="F132" s="222" t="s">
        <v>1230</v>
      </c>
      <c r="G132" s="219"/>
      <c r="H132" s="223">
        <v>57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37</v>
      </c>
      <c r="AX132" s="13" t="s">
        <v>84</v>
      </c>
      <c r="AY132" s="229" t="s">
        <v>225</v>
      </c>
    </row>
    <row r="133" s="2" customFormat="1" ht="16.5" customHeight="1">
      <c r="A133" s="39"/>
      <c r="B133" s="40"/>
      <c r="C133" s="241" t="s">
        <v>128</v>
      </c>
      <c r="D133" s="241" t="s">
        <v>410</v>
      </c>
      <c r="E133" s="242" t="s">
        <v>856</v>
      </c>
      <c r="F133" s="243" t="s">
        <v>857</v>
      </c>
      <c r="G133" s="244" t="s">
        <v>683</v>
      </c>
      <c r="H133" s="245">
        <v>1.1399999999999999</v>
      </c>
      <c r="I133" s="246"/>
      <c r="J133" s="247">
        <f>ROUND(I133*H133,2)</f>
        <v>0</v>
      </c>
      <c r="K133" s="243" t="s">
        <v>231</v>
      </c>
      <c r="L133" s="248"/>
      <c r="M133" s="249" t="s">
        <v>19</v>
      </c>
      <c r="N133" s="250" t="s">
        <v>47</v>
      </c>
      <c r="O133" s="85"/>
      <c r="P133" s="214">
        <f>O133*H133</f>
        <v>0</v>
      </c>
      <c r="Q133" s="214">
        <v>0.001</v>
      </c>
      <c r="R133" s="214">
        <f>Q133*H133</f>
        <v>0.00114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365</v>
      </c>
      <c r="AT133" s="216" t="s">
        <v>410</v>
      </c>
      <c r="AU133" s="216" t="s">
        <v>86</v>
      </c>
      <c r="AY133" s="18" t="s">
        <v>225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84</v>
      </c>
      <c r="BK133" s="217">
        <f>ROUND(I133*H133,2)</f>
        <v>0</v>
      </c>
      <c r="BL133" s="18" t="s">
        <v>232</v>
      </c>
      <c r="BM133" s="216" t="s">
        <v>858</v>
      </c>
    </row>
    <row r="134" s="13" customFormat="1">
      <c r="A134" s="13"/>
      <c r="B134" s="218"/>
      <c r="C134" s="219"/>
      <c r="D134" s="220" t="s">
        <v>234</v>
      </c>
      <c r="E134" s="219"/>
      <c r="F134" s="222" t="s">
        <v>1265</v>
      </c>
      <c r="G134" s="219"/>
      <c r="H134" s="223">
        <v>1.1399999999999999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234</v>
      </c>
      <c r="AU134" s="229" t="s">
        <v>86</v>
      </c>
      <c r="AV134" s="13" t="s">
        <v>86</v>
      </c>
      <c r="AW134" s="13" t="s">
        <v>4</v>
      </c>
      <c r="AX134" s="13" t="s">
        <v>84</v>
      </c>
      <c r="AY134" s="229" t="s">
        <v>225</v>
      </c>
    </row>
    <row r="135" s="12" customFormat="1" ht="22.8" customHeight="1">
      <c r="A135" s="12"/>
      <c r="B135" s="189"/>
      <c r="C135" s="190"/>
      <c r="D135" s="191" t="s">
        <v>75</v>
      </c>
      <c r="E135" s="203" t="s">
        <v>86</v>
      </c>
      <c r="F135" s="203" t="s">
        <v>300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SUM(P136:P152)</f>
        <v>0</v>
      </c>
      <c r="Q135" s="197"/>
      <c r="R135" s="198">
        <f>SUM(R136:R152)</f>
        <v>51.010125139999992</v>
      </c>
      <c r="S135" s="197"/>
      <c r="T135" s="199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84</v>
      </c>
      <c r="AT135" s="201" t="s">
        <v>75</v>
      </c>
      <c r="AU135" s="201" t="s">
        <v>84</v>
      </c>
      <c r="AY135" s="200" t="s">
        <v>225</v>
      </c>
      <c r="BK135" s="202">
        <f>SUM(BK136:BK152)</f>
        <v>0</v>
      </c>
    </row>
    <row r="136" s="2" customFormat="1">
      <c r="A136" s="39"/>
      <c r="B136" s="40"/>
      <c r="C136" s="205" t="s">
        <v>131</v>
      </c>
      <c r="D136" s="205" t="s">
        <v>227</v>
      </c>
      <c r="E136" s="206" t="s">
        <v>860</v>
      </c>
      <c r="F136" s="207" t="s">
        <v>861</v>
      </c>
      <c r="G136" s="208" t="s">
        <v>248</v>
      </c>
      <c r="H136" s="209">
        <v>1.3200000000000001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47</v>
      </c>
      <c r="O136" s="85"/>
      <c r="P136" s="214">
        <f>O136*H136</f>
        <v>0</v>
      </c>
      <c r="Q136" s="214">
        <v>2.2563399999999998</v>
      </c>
      <c r="R136" s="214">
        <f>Q136*H136</f>
        <v>2.9783687999999997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232</v>
      </c>
      <c r="AT136" s="216" t="s">
        <v>227</v>
      </c>
      <c r="AU136" s="216" t="s">
        <v>86</v>
      </c>
      <c r="AY136" s="18" t="s">
        <v>225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84</v>
      </c>
      <c r="BK136" s="217">
        <f>ROUND(I136*H136,2)</f>
        <v>0</v>
      </c>
      <c r="BL136" s="18" t="s">
        <v>232</v>
      </c>
      <c r="BM136" s="216" t="s">
        <v>862</v>
      </c>
    </row>
    <row r="137" s="13" customFormat="1">
      <c r="A137" s="13"/>
      <c r="B137" s="218"/>
      <c r="C137" s="219"/>
      <c r="D137" s="220" t="s">
        <v>234</v>
      </c>
      <c r="E137" s="221" t="s">
        <v>769</v>
      </c>
      <c r="F137" s="222" t="s">
        <v>863</v>
      </c>
      <c r="G137" s="219"/>
      <c r="H137" s="223">
        <v>1.3200000000000001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234</v>
      </c>
      <c r="AU137" s="229" t="s">
        <v>86</v>
      </c>
      <c r="AV137" s="13" t="s">
        <v>86</v>
      </c>
      <c r="AW137" s="13" t="s">
        <v>37</v>
      </c>
      <c r="AX137" s="13" t="s">
        <v>84</v>
      </c>
      <c r="AY137" s="229" t="s">
        <v>225</v>
      </c>
    </row>
    <row r="138" s="2" customFormat="1" ht="33" customHeight="1">
      <c r="A138" s="39"/>
      <c r="B138" s="40"/>
      <c r="C138" s="205" t="s">
        <v>134</v>
      </c>
      <c r="D138" s="205" t="s">
        <v>227</v>
      </c>
      <c r="E138" s="206" t="s">
        <v>864</v>
      </c>
      <c r="F138" s="207" t="s">
        <v>865</v>
      </c>
      <c r="G138" s="208" t="s">
        <v>248</v>
      </c>
      <c r="H138" s="209">
        <v>18.84</v>
      </c>
      <c r="I138" s="210"/>
      <c r="J138" s="211">
        <f>ROUND(I138*H138,2)</f>
        <v>0</v>
      </c>
      <c r="K138" s="207" t="s">
        <v>231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2.45329</v>
      </c>
      <c r="R138" s="214">
        <f>Q138*H138</f>
        <v>46.219983599999999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232</v>
      </c>
      <c r="AT138" s="216" t="s">
        <v>227</v>
      </c>
      <c r="AU138" s="216" t="s">
        <v>86</v>
      </c>
      <c r="AY138" s="18" t="s">
        <v>225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232</v>
      </c>
      <c r="BM138" s="216" t="s">
        <v>866</v>
      </c>
    </row>
    <row r="139" s="15" customFormat="1">
      <c r="A139" s="15"/>
      <c r="B139" s="255"/>
      <c r="C139" s="256"/>
      <c r="D139" s="220" t="s">
        <v>234</v>
      </c>
      <c r="E139" s="257" t="s">
        <v>19</v>
      </c>
      <c r="F139" s="258" t="s">
        <v>867</v>
      </c>
      <c r="G139" s="256"/>
      <c r="H139" s="257" t="s">
        <v>19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234</v>
      </c>
      <c r="AU139" s="264" t="s">
        <v>86</v>
      </c>
      <c r="AV139" s="15" t="s">
        <v>84</v>
      </c>
      <c r="AW139" s="15" t="s">
        <v>37</v>
      </c>
      <c r="AX139" s="15" t="s">
        <v>76</v>
      </c>
      <c r="AY139" s="264" t="s">
        <v>225</v>
      </c>
    </row>
    <row r="140" s="13" customFormat="1">
      <c r="A140" s="13"/>
      <c r="B140" s="218"/>
      <c r="C140" s="219"/>
      <c r="D140" s="220" t="s">
        <v>234</v>
      </c>
      <c r="E140" s="221" t="s">
        <v>19</v>
      </c>
      <c r="F140" s="222" t="s">
        <v>868</v>
      </c>
      <c r="G140" s="219"/>
      <c r="H140" s="223">
        <v>15.84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234</v>
      </c>
      <c r="AU140" s="229" t="s">
        <v>86</v>
      </c>
      <c r="AV140" s="13" t="s">
        <v>86</v>
      </c>
      <c r="AW140" s="13" t="s">
        <v>37</v>
      </c>
      <c r="AX140" s="13" t="s">
        <v>76</v>
      </c>
      <c r="AY140" s="229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869</v>
      </c>
      <c r="G141" s="219"/>
      <c r="H141" s="223">
        <v>3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4" customFormat="1">
      <c r="A142" s="14"/>
      <c r="B142" s="230"/>
      <c r="C142" s="231"/>
      <c r="D142" s="220" t="s">
        <v>234</v>
      </c>
      <c r="E142" s="232" t="s">
        <v>772</v>
      </c>
      <c r="F142" s="233" t="s">
        <v>245</v>
      </c>
      <c r="G142" s="231"/>
      <c r="H142" s="234">
        <v>18.84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234</v>
      </c>
      <c r="AU142" s="240" t="s">
        <v>86</v>
      </c>
      <c r="AV142" s="14" t="s">
        <v>232</v>
      </c>
      <c r="AW142" s="14" t="s">
        <v>37</v>
      </c>
      <c r="AX142" s="14" t="s">
        <v>84</v>
      </c>
      <c r="AY142" s="240" t="s">
        <v>225</v>
      </c>
    </row>
    <row r="143" s="2" customFormat="1" ht="16.5" customHeight="1">
      <c r="A143" s="39"/>
      <c r="B143" s="40"/>
      <c r="C143" s="205" t="s">
        <v>137</v>
      </c>
      <c r="D143" s="205" t="s">
        <v>227</v>
      </c>
      <c r="E143" s="206" t="s">
        <v>328</v>
      </c>
      <c r="F143" s="207" t="s">
        <v>329</v>
      </c>
      <c r="G143" s="208" t="s">
        <v>230</v>
      </c>
      <c r="H143" s="209">
        <v>42.060000000000002</v>
      </c>
      <c r="I143" s="210"/>
      <c r="J143" s="211">
        <f>ROUND(I143*H143,2)</f>
        <v>0</v>
      </c>
      <c r="K143" s="207" t="s">
        <v>231</v>
      </c>
      <c r="L143" s="45"/>
      <c r="M143" s="212" t="s">
        <v>19</v>
      </c>
      <c r="N143" s="213" t="s">
        <v>47</v>
      </c>
      <c r="O143" s="85"/>
      <c r="P143" s="214">
        <f>O143*H143</f>
        <v>0</v>
      </c>
      <c r="Q143" s="214">
        <v>0.00264</v>
      </c>
      <c r="R143" s="214">
        <f>Q143*H143</f>
        <v>0.11103840000000001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232</v>
      </c>
      <c r="AT143" s="216" t="s">
        <v>227</v>
      </c>
      <c r="AU143" s="216" t="s">
        <v>86</v>
      </c>
      <c r="AY143" s="18" t="s">
        <v>225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232</v>
      </c>
      <c r="BM143" s="216" t="s">
        <v>870</v>
      </c>
    </row>
    <row r="144" s="15" customFormat="1">
      <c r="A144" s="15"/>
      <c r="B144" s="255"/>
      <c r="C144" s="256"/>
      <c r="D144" s="220" t="s">
        <v>234</v>
      </c>
      <c r="E144" s="257" t="s">
        <v>19</v>
      </c>
      <c r="F144" s="258" t="s">
        <v>867</v>
      </c>
      <c r="G144" s="256"/>
      <c r="H144" s="257" t="s">
        <v>19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234</v>
      </c>
      <c r="AU144" s="264" t="s">
        <v>86</v>
      </c>
      <c r="AV144" s="15" t="s">
        <v>84</v>
      </c>
      <c r="AW144" s="15" t="s">
        <v>37</v>
      </c>
      <c r="AX144" s="15" t="s">
        <v>76</v>
      </c>
      <c r="AY144" s="264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871</v>
      </c>
      <c r="G145" s="219"/>
      <c r="H145" s="223">
        <v>32.159999999999997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872</v>
      </c>
      <c r="G146" s="219"/>
      <c r="H146" s="223">
        <v>9.9000000000000004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4" customFormat="1">
      <c r="A147" s="14"/>
      <c r="B147" s="230"/>
      <c r="C147" s="231"/>
      <c r="D147" s="220" t="s">
        <v>234</v>
      </c>
      <c r="E147" s="232" t="s">
        <v>19</v>
      </c>
      <c r="F147" s="233" t="s">
        <v>245</v>
      </c>
      <c r="G147" s="231"/>
      <c r="H147" s="234">
        <v>42.060000000000002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234</v>
      </c>
      <c r="AU147" s="240" t="s">
        <v>86</v>
      </c>
      <c r="AV147" s="14" t="s">
        <v>232</v>
      </c>
      <c r="AW147" s="14" t="s">
        <v>37</v>
      </c>
      <c r="AX147" s="14" t="s">
        <v>84</v>
      </c>
      <c r="AY147" s="240" t="s">
        <v>225</v>
      </c>
    </row>
    <row r="148" s="2" customFormat="1" ht="16.5" customHeight="1">
      <c r="A148" s="39"/>
      <c r="B148" s="40"/>
      <c r="C148" s="205" t="s">
        <v>140</v>
      </c>
      <c r="D148" s="205" t="s">
        <v>227</v>
      </c>
      <c r="E148" s="206" t="s">
        <v>355</v>
      </c>
      <c r="F148" s="207" t="s">
        <v>356</v>
      </c>
      <c r="G148" s="208" t="s">
        <v>230</v>
      </c>
      <c r="H148" s="209">
        <v>42.060000000000002</v>
      </c>
      <c r="I148" s="210"/>
      <c r="J148" s="211">
        <f>ROUND(I148*H148,2)</f>
        <v>0</v>
      </c>
      <c r="K148" s="207" t="s">
        <v>231</v>
      </c>
      <c r="L148" s="45"/>
      <c r="M148" s="212" t="s">
        <v>19</v>
      </c>
      <c r="N148" s="213" t="s">
        <v>47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232</v>
      </c>
      <c r="AT148" s="216" t="s">
        <v>227</v>
      </c>
      <c r="AU148" s="216" t="s">
        <v>86</v>
      </c>
      <c r="AY148" s="18" t="s">
        <v>225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84</v>
      </c>
      <c r="BK148" s="217">
        <f>ROUND(I148*H148,2)</f>
        <v>0</v>
      </c>
      <c r="BL148" s="18" t="s">
        <v>232</v>
      </c>
      <c r="BM148" s="216" t="s">
        <v>873</v>
      </c>
    </row>
    <row r="149" s="2" customFormat="1" ht="21.75" customHeight="1">
      <c r="A149" s="39"/>
      <c r="B149" s="40"/>
      <c r="C149" s="205" t="s">
        <v>7</v>
      </c>
      <c r="D149" s="205" t="s">
        <v>227</v>
      </c>
      <c r="E149" s="206" t="s">
        <v>874</v>
      </c>
      <c r="F149" s="207" t="s">
        <v>875</v>
      </c>
      <c r="G149" s="208" t="s">
        <v>361</v>
      </c>
      <c r="H149" s="209">
        <v>0.84799999999999998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1.0606199999999999</v>
      </c>
      <c r="R149" s="214">
        <f>Q149*H149</f>
        <v>0.89940575999999983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876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877</v>
      </c>
      <c r="G150" s="219"/>
      <c r="H150" s="223">
        <v>0.84799999999999998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84</v>
      </c>
      <c r="AY150" s="229" t="s">
        <v>225</v>
      </c>
    </row>
    <row r="151" s="2" customFormat="1">
      <c r="A151" s="39"/>
      <c r="B151" s="40"/>
      <c r="C151" s="205" t="s">
        <v>145</v>
      </c>
      <c r="D151" s="205" t="s">
        <v>227</v>
      </c>
      <c r="E151" s="206" t="s">
        <v>359</v>
      </c>
      <c r="F151" s="207" t="s">
        <v>360</v>
      </c>
      <c r="G151" s="208" t="s">
        <v>361</v>
      </c>
      <c r="H151" s="209">
        <v>0.754</v>
      </c>
      <c r="I151" s="210"/>
      <c r="J151" s="211">
        <f>ROUND(I151*H151,2)</f>
        <v>0</v>
      </c>
      <c r="K151" s="207" t="s">
        <v>231</v>
      </c>
      <c r="L151" s="45"/>
      <c r="M151" s="212" t="s">
        <v>19</v>
      </c>
      <c r="N151" s="213" t="s">
        <v>47</v>
      </c>
      <c r="O151" s="85"/>
      <c r="P151" s="214">
        <f>O151*H151</f>
        <v>0</v>
      </c>
      <c r="Q151" s="214">
        <v>1.06277</v>
      </c>
      <c r="R151" s="214">
        <f>Q151*H151</f>
        <v>0.80132857999999996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232</v>
      </c>
      <c r="AT151" s="216" t="s">
        <v>227</v>
      </c>
      <c r="AU151" s="216" t="s">
        <v>86</v>
      </c>
      <c r="AY151" s="18" t="s">
        <v>225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84</v>
      </c>
      <c r="BK151" s="217">
        <f>ROUND(I151*H151,2)</f>
        <v>0</v>
      </c>
      <c r="BL151" s="18" t="s">
        <v>232</v>
      </c>
      <c r="BM151" s="216" t="s">
        <v>878</v>
      </c>
    </row>
    <row r="152" s="13" customFormat="1">
      <c r="A152" s="13"/>
      <c r="B152" s="218"/>
      <c r="C152" s="219"/>
      <c r="D152" s="220" t="s">
        <v>234</v>
      </c>
      <c r="E152" s="221" t="s">
        <v>19</v>
      </c>
      <c r="F152" s="222" t="s">
        <v>879</v>
      </c>
      <c r="G152" s="219"/>
      <c r="H152" s="223">
        <v>0.754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234</v>
      </c>
      <c r="AU152" s="229" t="s">
        <v>86</v>
      </c>
      <c r="AV152" s="13" t="s">
        <v>86</v>
      </c>
      <c r="AW152" s="13" t="s">
        <v>37</v>
      </c>
      <c r="AX152" s="13" t="s">
        <v>84</v>
      </c>
      <c r="AY152" s="229" t="s">
        <v>225</v>
      </c>
    </row>
    <row r="153" s="12" customFormat="1" ht="22.8" customHeight="1">
      <c r="A153" s="12"/>
      <c r="B153" s="189"/>
      <c r="C153" s="190"/>
      <c r="D153" s="191" t="s">
        <v>75</v>
      </c>
      <c r="E153" s="203" t="s">
        <v>327</v>
      </c>
      <c r="F153" s="203" t="s">
        <v>364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SUM(P154:P169)</f>
        <v>0</v>
      </c>
      <c r="Q153" s="197"/>
      <c r="R153" s="198">
        <f>SUM(R154:R169)</f>
        <v>0</v>
      </c>
      <c r="S153" s="197"/>
      <c r="T153" s="199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84</v>
      </c>
      <c r="AT153" s="201" t="s">
        <v>75</v>
      </c>
      <c r="AU153" s="201" t="s">
        <v>84</v>
      </c>
      <c r="AY153" s="200" t="s">
        <v>225</v>
      </c>
      <c r="BK153" s="202">
        <f>SUM(BK154:BK169)</f>
        <v>0</v>
      </c>
    </row>
    <row r="154" s="2" customFormat="1">
      <c r="A154" s="39"/>
      <c r="B154" s="40"/>
      <c r="C154" s="205" t="s">
        <v>148</v>
      </c>
      <c r="D154" s="205" t="s">
        <v>227</v>
      </c>
      <c r="E154" s="206" t="s">
        <v>880</v>
      </c>
      <c r="F154" s="207" t="s">
        <v>881</v>
      </c>
      <c r="G154" s="208" t="s">
        <v>230</v>
      </c>
      <c r="H154" s="209">
        <v>28.5</v>
      </c>
      <c r="I154" s="210"/>
      <c r="J154" s="211">
        <f>ROUND(I154*H154,2)</f>
        <v>0</v>
      </c>
      <c r="K154" s="207" t="s">
        <v>231</v>
      </c>
      <c r="L154" s="45"/>
      <c r="M154" s="212" t="s">
        <v>19</v>
      </c>
      <c r="N154" s="213" t="s">
        <v>47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232</v>
      </c>
      <c r="AT154" s="216" t="s">
        <v>227</v>
      </c>
      <c r="AU154" s="216" t="s">
        <v>86</v>
      </c>
      <c r="AY154" s="18" t="s">
        <v>225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84</v>
      </c>
      <c r="BK154" s="217">
        <f>ROUND(I154*H154,2)</f>
        <v>0</v>
      </c>
      <c r="BL154" s="18" t="s">
        <v>232</v>
      </c>
      <c r="BM154" s="216" t="s">
        <v>882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804</v>
      </c>
      <c r="G155" s="219"/>
      <c r="H155" s="223">
        <v>28.5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84</v>
      </c>
      <c r="AY155" s="229" t="s">
        <v>225</v>
      </c>
    </row>
    <row r="156" s="2" customFormat="1">
      <c r="A156" s="39"/>
      <c r="B156" s="40"/>
      <c r="C156" s="205" t="s">
        <v>151</v>
      </c>
      <c r="D156" s="205" t="s">
        <v>227</v>
      </c>
      <c r="E156" s="206" t="s">
        <v>883</v>
      </c>
      <c r="F156" s="207" t="s">
        <v>884</v>
      </c>
      <c r="G156" s="208" t="s">
        <v>230</v>
      </c>
      <c r="H156" s="209">
        <v>28.5</v>
      </c>
      <c r="I156" s="210"/>
      <c r="J156" s="211">
        <f>ROUND(I156*H156,2)</f>
        <v>0</v>
      </c>
      <c r="K156" s="207" t="s">
        <v>231</v>
      </c>
      <c r="L156" s="45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232</v>
      </c>
      <c r="AT156" s="216" t="s">
        <v>227</v>
      </c>
      <c r="AU156" s="216" t="s">
        <v>86</v>
      </c>
      <c r="AY156" s="18" t="s">
        <v>225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84</v>
      </c>
      <c r="BK156" s="217">
        <f>ROUND(I156*H156,2)</f>
        <v>0</v>
      </c>
      <c r="BL156" s="18" t="s">
        <v>232</v>
      </c>
      <c r="BM156" s="216" t="s">
        <v>885</v>
      </c>
    </row>
    <row r="157" s="13" customFormat="1">
      <c r="A157" s="13"/>
      <c r="B157" s="218"/>
      <c r="C157" s="219"/>
      <c r="D157" s="220" t="s">
        <v>234</v>
      </c>
      <c r="E157" s="221" t="s">
        <v>19</v>
      </c>
      <c r="F157" s="222" t="s">
        <v>804</v>
      </c>
      <c r="G157" s="219"/>
      <c r="H157" s="223">
        <v>28.5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234</v>
      </c>
      <c r="AU157" s="229" t="s">
        <v>86</v>
      </c>
      <c r="AV157" s="13" t="s">
        <v>86</v>
      </c>
      <c r="AW157" s="13" t="s">
        <v>37</v>
      </c>
      <c r="AX157" s="13" t="s">
        <v>84</v>
      </c>
      <c r="AY157" s="229" t="s">
        <v>225</v>
      </c>
    </row>
    <row r="158" s="2" customFormat="1">
      <c r="A158" s="39"/>
      <c r="B158" s="40"/>
      <c r="C158" s="205" t="s">
        <v>154</v>
      </c>
      <c r="D158" s="205" t="s">
        <v>227</v>
      </c>
      <c r="E158" s="206" t="s">
        <v>886</v>
      </c>
      <c r="F158" s="207" t="s">
        <v>887</v>
      </c>
      <c r="G158" s="208" t="s">
        <v>230</v>
      </c>
      <c r="H158" s="209">
        <v>28.5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888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804</v>
      </c>
      <c r="G159" s="219"/>
      <c r="H159" s="223">
        <v>28.5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157</v>
      </c>
      <c r="D160" s="205" t="s">
        <v>227</v>
      </c>
      <c r="E160" s="206" t="s">
        <v>889</v>
      </c>
      <c r="F160" s="207" t="s">
        <v>890</v>
      </c>
      <c r="G160" s="208" t="s">
        <v>230</v>
      </c>
      <c r="H160" s="209">
        <v>28.5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891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804</v>
      </c>
      <c r="G161" s="219"/>
      <c r="H161" s="223">
        <v>28.5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84</v>
      </c>
      <c r="AY161" s="229" t="s">
        <v>225</v>
      </c>
    </row>
    <row r="162" s="2" customFormat="1">
      <c r="A162" s="39"/>
      <c r="B162" s="40"/>
      <c r="C162" s="205" t="s">
        <v>160</v>
      </c>
      <c r="D162" s="205" t="s">
        <v>227</v>
      </c>
      <c r="E162" s="206" t="s">
        <v>892</v>
      </c>
      <c r="F162" s="207" t="s">
        <v>893</v>
      </c>
      <c r="G162" s="208" t="s">
        <v>230</v>
      </c>
      <c r="H162" s="209">
        <v>114.59999999999999</v>
      </c>
      <c r="I162" s="210"/>
      <c r="J162" s="211">
        <f>ROUND(I162*H162,2)</f>
        <v>0</v>
      </c>
      <c r="K162" s="207" t="s">
        <v>231</v>
      </c>
      <c r="L162" s="45"/>
      <c r="M162" s="212" t="s">
        <v>19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232</v>
      </c>
      <c r="AT162" s="216" t="s">
        <v>227</v>
      </c>
      <c r="AU162" s="216" t="s">
        <v>86</v>
      </c>
      <c r="AY162" s="18" t="s">
        <v>225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232</v>
      </c>
      <c r="BM162" s="216" t="s">
        <v>894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804</v>
      </c>
      <c r="G163" s="219"/>
      <c r="H163" s="223">
        <v>28.5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76</v>
      </c>
      <c r="AY163" s="229" t="s">
        <v>225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820</v>
      </c>
      <c r="G164" s="219"/>
      <c r="H164" s="223">
        <v>86.099999999999994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4" customFormat="1">
      <c r="A165" s="14"/>
      <c r="B165" s="230"/>
      <c r="C165" s="231"/>
      <c r="D165" s="220" t="s">
        <v>234</v>
      </c>
      <c r="E165" s="232" t="s">
        <v>19</v>
      </c>
      <c r="F165" s="233" t="s">
        <v>245</v>
      </c>
      <c r="G165" s="231"/>
      <c r="H165" s="234">
        <v>114.59999999999999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234</v>
      </c>
      <c r="AU165" s="240" t="s">
        <v>86</v>
      </c>
      <c r="AV165" s="14" t="s">
        <v>232</v>
      </c>
      <c r="AW165" s="14" t="s">
        <v>37</v>
      </c>
      <c r="AX165" s="14" t="s">
        <v>84</v>
      </c>
      <c r="AY165" s="240" t="s">
        <v>225</v>
      </c>
    </row>
    <row r="166" s="2" customFormat="1" ht="44.25" customHeight="1">
      <c r="A166" s="39"/>
      <c r="B166" s="40"/>
      <c r="C166" s="205" t="s">
        <v>163</v>
      </c>
      <c r="D166" s="205" t="s">
        <v>227</v>
      </c>
      <c r="E166" s="206" t="s">
        <v>895</v>
      </c>
      <c r="F166" s="207" t="s">
        <v>896</v>
      </c>
      <c r="G166" s="208" t="s">
        <v>230</v>
      </c>
      <c r="H166" s="209">
        <v>86.099999999999994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897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820</v>
      </c>
      <c r="G167" s="219"/>
      <c r="H167" s="223">
        <v>86.099999999999994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84</v>
      </c>
      <c r="AY167" s="229" t="s">
        <v>225</v>
      </c>
    </row>
    <row r="168" s="2" customFormat="1" ht="44.25" customHeight="1">
      <c r="A168" s="39"/>
      <c r="B168" s="40"/>
      <c r="C168" s="205" t="s">
        <v>166</v>
      </c>
      <c r="D168" s="205" t="s">
        <v>227</v>
      </c>
      <c r="E168" s="206" t="s">
        <v>898</v>
      </c>
      <c r="F168" s="207" t="s">
        <v>899</v>
      </c>
      <c r="G168" s="208" t="s">
        <v>230</v>
      </c>
      <c r="H168" s="209">
        <v>28.5</v>
      </c>
      <c r="I168" s="210"/>
      <c r="J168" s="211">
        <f>ROUND(I168*H168,2)</f>
        <v>0</v>
      </c>
      <c r="K168" s="207" t="s">
        <v>231</v>
      </c>
      <c r="L168" s="45"/>
      <c r="M168" s="212" t="s">
        <v>19</v>
      </c>
      <c r="N168" s="213" t="s">
        <v>47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232</v>
      </c>
      <c r="AT168" s="216" t="s">
        <v>227</v>
      </c>
      <c r="AU168" s="216" t="s">
        <v>86</v>
      </c>
      <c r="AY168" s="18" t="s">
        <v>225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84</v>
      </c>
      <c r="BK168" s="217">
        <f>ROUND(I168*H168,2)</f>
        <v>0</v>
      </c>
      <c r="BL168" s="18" t="s">
        <v>232</v>
      </c>
      <c r="BM168" s="216" t="s">
        <v>900</v>
      </c>
    </row>
    <row r="169" s="13" customFormat="1">
      <c r="A169" s="13"/>
      <c r="B169" s="218"/>
      <c r="C169" s="219"/>
      <c r="D169" s="220" t="s">
        <v>234</v>
      </c>
      <c r="E169" s="221" t="s">
        <v>19</v>
      </c>
      <c r="F169" s="222" t="s">
        <v>804</v>
      </c>
      <c r="G169" s="219"/>
      <c r="H169" s="223">
        <v>28.5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234</v>
      </c>
      <c r="AU169" s="229" t="s">
        <v>86</v>
      </c>
      <c r="AV169" s="13" t="s">
        <v>86</v>
      </c>
      <c r="AW169" s="13" t="s">
        <v>37</v>
      </c>
      <c r="AX169" s="13" t="s">
        <v>84</v>
      </c>
      <c r="AY169" s="229" t="s">
        <v>225</v>
      </c>
    </row>
    <row r="170" s="12" customFormat="1" ht="22.8" customHeight="1">
      <c r="A170" s="12"/>
      <c r="B170" s="189"/>
      <c r="C170" s="190"/>
      <c r="D170" s="191" t="s">
        <v>75</v>
      </c>
      <c r="E170" s="203" t="s">
        <v>369</v>
      </c>
      <c r="F170" s="203" t="s">
        <v>377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SUM(P171:P209)</f>
        <v>0</v>
      </c>
      <c r="Q170" s="197"/>
      <c r="R170" s="198">
        <f>SUM(R171:R209)</f>
        <v>27.192087000000001</v>
      </c>
      <c r="S170" s="197"/>
      <c r="T170" s="199">
        <f>SUM(T171:T209)</f>
        <v>4.3260000000000005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84</v>
      </c>
      <c r="AT170" s="201" t="s">
        <v>75</v>
      </c>
      <c r="AU170" s="201" t="s">
        <v>84</v>
      </c>
      <c r="AY170" s="200" t="s">
        <v>225</v>
      </c>
      <c r="BK170" s="202">
        <f>SUM(BK171:BK209)</f>
        <v>0</v>
      </c>
    </row>
    <row r="171" s="2" customFormat="1" ht="44.25" customHeight="1">
      <c r="A171" s="39"/>
      <c r="B171" s="40"/>
      <c r="C171" s="205" t="s">
        <v>169</v>
      </c>
      <c r="D171" s="205" t="s">
        <v>227</v>
      </c>
      <c r="E171" s="206" t="s">
        <v>901</v>
      </c>
      <c r="F171" s="207" t="s">
        <v>902</v>
      </c>
      <c r="G171" s="208" t="s">
        <v>380</v>
      </c>
      <c r="H171" s="209">
        <v>1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5.1500000000000004</v>
      </c>
      <c r="R171" s="214">
        <f>Q171*H171</f>
        <v>5.1500000000000004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1266</v>
      </c>
    </row>
    <row r="172" s="2" customFormat="1">
      <c r="A172" s="39"/>
      <c r="B172" s="40"/>
      <c r="C172" s="41"/>
      <c r="D172" s="220" t="s">
        <v>414</v>
      </c>
      <c r="E172" s="41"/>
      <c r="F172" s="251" t="s">
        <v>904</v>
      </c>
      <c r="G172" s="41"/>
      <c r="H172" s="41"/>
      <c r="I172" s="252"/>
      <c r="J172" s="41"/>
      <c r="K172" s="41"/>
      <c r="L172" s="45"/>
      <c r="M172" s="253"/>
      <c r="N172" s="25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414</v>
      </c>
      <c r="AU172" s="18" t="s">
        <v>86</v>
      </c>
    </row>
    <row r="173" s="2" customFormat="1">
      <c r="A173" s="39"/>
      <c r="B173" s="40"/>
      <c r="C173" s="205" t="s">
        <v>172</v>
      </c>
      <c r="D173" s="205" t="s">
        <v>227</v>
      </c>
      <c r="E173" s="206" t="s">
        <v>905</v>
      </c>
      <c r="F173" s="207" t="s">
        <v>906</v>
      </c>
      <c r="G173" s="208" t="s">
        <v>380</v>
      </c>
      <c r="H173" s="209">
        <v>1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3.75</v>
      </c>
      <c r="T173" s="215">
        <f>S173*H173</f>
        <v>3.75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1267</v>
      </c>
    </row>
    <row r="174" s="2" customFormat="1">
      <c r="A174" s="39"/>
      <c r="B174" s="40"/>
      <c r="C174" s="41"/>
      <c r="D174" s="220" t="s">
        <v>414</v>
      </c>
      <c r="E174" s="41"/>
      <c r="F174" s="251" t="s">
        <v>904</v>
      </c>
      <c r="G174" s="41"/>
      <c r="H174" s="41"/>
      <c r="I174" s="252"/>
      <c r="J174" s="41"/>
      <c r="K174" s="41"/>
      <c r="L174" s="45"/>
      <c r="M174" s="253"/>
      <c r="N174" s="25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414</v>
      </c>
      <c r="AU174" s="18" t="s">
        <v>86</v>
      </c>
    </row>
    <row r="175" s="2" customFormat="1">
      <c r="A175" s="39"/>
      <c r="B175" s="40"/>
      <c r="C175" s="205" t="s">
        <v>175</v>
      </c>
      <c r="D175" s="205" t="s">
        <v>227</v>
      </c>
      <c r="E175" s="206" t="s">
        <v>908</v>
      </c>
      <c r="F175" s="207" t="s">
        <v>909</v>
      </c>
      <c r="G175" s="208" t="s">
        <v>559</v>
      </c>
      <c r="H175" s="209">
        <v>48</v>
      </c>
      <c r="I175" s="210"/>
      <c r="J175" s="211">
        <f>ROUND(I175*H175,2)</f>
        <v>0</v>
      </c>
      <c r="K175" s="207" t="s">
        <v>231</v>
      </c>
      <c r="L175" s="45"/>
      <c r="M175" s="212" t="s">
        <v>19</v>
      </c>
      <c r="N175" s="213" t="s">
        <v>47</v>
      </c>
      <c r="O175" s="85"/>
      <c r="P175" s="214">
        <f>O175*H175</f>
        <v>0</v>
      </c>
      <c r="Q175" s="214">
        <v>0.030599999999999999</v>
      </c>
      <c r="R175" s="214">
        <f>Q175*H175</f>
        <v>1.4687999999999999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232</v>
      </c>
      <c r="AT175" s="216" t="s">
        <v>227</v>
      </c>
      <c r="AU175" s="216" t="s">
        <v>86</v>
      </c>
      <c r="AY175" s="18" t="s">
        <v>225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84</v>
      </c>
      <c r="BK175" s="217">
        <f>ROUND(I175*H175,2)</f>
        <v>0</v>
      </c>
      <c r="BL175" s="18" t="s">
        <v>232</v>
      </c>
      <c r="BM175" s="216" t="s">
        <v>910</v>
      </c>
    </row>
    <row r="176" s="2" customFormat="1">
      <c r="A176" s="39"/>
      <c r="B176" s="40"/>
      <c r="C176" s="41"/>
      <c r="D176" s="220" t="s">
        <v>414</v>
      </c>
      <c r="E176" s="41"/>
      <c r="F176" s="251" t="s">
        <v>911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414</v>
      </c>
      <c r="AU176" s="18" t="s">
        <v>86</v>
      </c>
    </row>
    <row r="177" s="13" customFormat="1">
      <c r="A177" s="13"/>
      <c r="B177" s="218"/>
      <c r="C177" s="219"/>
      <c r="D177" s="220" t="s">
        <v>234</v>
      </c>
      <c r="E177" s="221" t="s">
        <v>19</v>
      </c>
      <c r="F177" s="222" t="s">
        <v>912</v>
      </c>
      <c r="G177" s="219"/>
      <c r="H177" s="223">
        <v>48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234</v>
      </c>
      <c r="AU177" s="229" t="s">
        <v>86</v>
      </c>
      <c r="AV177" s="13" t="s">
        <v>86</v>
      </c>
      <c r="AW177" s="13" t="s">
        <v>37</v>
      </c>
      <c r="AX177" s="13" t="s">
        <v>84</v>
      </c>
      <c r="AY177" s="229" t="s">
        <v>225</v>
      </c>
    </row>
    <row r="178" s="2" customFormat="1">
      <c r="A178" s="39"/>
      <c r="B178" s="40"/>
      <c r="C178" s="205" t="s">
        <v>178</v>
      </c>
      <c r="D178" s="205" t="s">
        <v>227</v>
      </c>
      <c r="E178" s="206" t="s">
        <v>661</v>
      </c>
      <c r="F178" s="207" t="s">
        <v>662</v>
      </c>
      <c r="G178" s="208" t="s">
        <v>380</v>
      </c>
      <c r="H178" s="209">
        <v>3</v>
      </c>
      <c r="I178" s="210"/>
      <c r="J178" s="211">
        <f>ROUND(I178*H178,2)</f>
        <v>0</v>
      </c>
      <c r="K178" s="207" t="s">
        <v>231</v>
      </c>
      <c r="L178" s="45"/>
      <c r="M178" s="212" t="s">
        <v>19</v>
      </c>
      <c r="N178" s="213" t="s">
        <v>47</v>
      </c>
      <c r="O178" s="85"/>
      <c r="P178" s="214">
        <f>O178*H178</f>
        <v>0</v>
      </c>
      <c r="Q178" s="214">
        <v>3.75475</v>
      </c>
      <c r="R178" s="214">
        <f>Q178*H178</f>
        <v>11.264250000000001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232</v>
      </c>
      <c r="AT178" s="216" t="s">
        <v>227</v>
      </c>
      <c r="AU178" s="216" t="s">
        <v>86</v>
      </c>
      <c r="AY178" s="18" t="s">
        <v>225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232</v>
      </c>
      <c r="BM178" s="216" t="s">
        <v>663</v>
      </c>
    </row>
    <row r="179" s="2" customFormat="1" ht="16.5" customHeight="1">
      <c r="A179" s="39"/>
      <c r="B179" s="40"/>
      <c r="C179" s="241" t="s">
        <v>181</v>
      </c>
      <c r="D179" s="241" t="s">
        <v>410</v>
      </c>
      <c r="E179" s="242" t="s">
        <v>471</v>
      </c>
      <c r="F179" s="243" t="s">
        <v>472</v>
      </c>
      <c r="G179" s="244" t="s">
        <v>230</v>
      </c>
      <c r="H179" s="245">
        <v>19.16</v>
      </c>
      <c r="I179" s="246"/>
      <c r="J179" s="247">
        <f>ROUND(I179*H179,2)</f>
        <v>0</v>
      </c>
      <c r="K179" s="243" t="s">
        <v>19</v>
      </c>
      <c r="L179" s="248"/>
      <c r="M179" s="249" t="s">
        <v>19</v>
      </c>
      <c r="N179" s="250" t="s">
        <v>47</v>
      </c>
      <c r="O179" s="85"/>
      <c r="P179" s="214">
        <f>O179*H179</f>
        <v>0</v>
      </c>
      <c r="Q179" s="214">
        <v>0.024500000000000001</v>
      </c>
      <c r="R179" s="214">
        <f>Q179*H179</f>
        <v>0.46942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365</v>
      </c>
      <c r="AT179" s="216" t="s">
        <v>410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664</v>
      </c>
    </row>
    <row r="180" s="13" customFormat="1">
      <c r="A180" s="13"/>
      <c r="B180" s="218"/>
      <c r="C180" s="219"/>
      <c r="D180" s="220" t="s">
        <v>234</v>
      </c>
      <c r="E180" s="221" t="s">
        <v>654</v>
      </c>
      <c r="F180" s="222" t="s">
        <v>1268</v>
      </c>
      <c r="G180" s="219"/>
      <c r="H180" s="223">
        <v>19.16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234</v>
      </c>
      <c r="AU180" s="229" t="s">
        <v>86</v>
      </c>
      <c r="AV180" s="13" t="s">
        <v>86</v>
      </c>
      <c r="AW180" s="13" t="s">
        <v>37</v>
      </c>
      <c r="AX180" s="13" t="s">
        <v>84</v>
      </c>
      <c r="AY180" s="229" t="s">
        <v>225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919</v>
      </c>
      <c r="F181" s="207" t="s">
        <v>920</v>
      </c>
      <c r="G181" s="208" t="s">
        <v>559</v>
      </c>
      <c r="H181" s="209">
        <v>57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0.00014999999999999999</v>
      </c>
      <c r="R181" s="214">
        <f>Q181*H181</f>
        <v>0.0085499999999999986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921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922</v>
      </c>
      <c r="G182" s="219"/>
      <c r="H182" s="223">
        <v>57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84</v>
      </c>
      <c r="AY182" s="229" t="s">
        <v>225</v>
      </c>
    </row>
    <row r="183" s="2" customFormat="1">
      <c r="A183" s="39"/>
      <c r="B183" s="40"/>
      <c r="C183" s="205" t="s">
        <v>187</v>
      </c>
      <c r="D183" s="205" t="s">
        <v>227</v>
      </c>
      <c r="E183" s="206" t="s">
        <v>923</v>
      </c>
      <c r="F183" s="207" t="s">
        <v>924</v>
      </c>
      <c r="G183" s="208" t="s">
        <v>559</v>
      </c>
      <c r="H183" s="209">
        <v>57</v>
      </c>
      <c r="I183" s="210"/>
      <c r="J183" s="211">
        <f>ROUND(I183*H183,2)</f>
        <v>0</v>
      </c>
      <c r="K183" s="207" t="s">
        <v>231</v>
      </c>
      <c r="L183" s="45"/>
      <c r="M183" s="212" t="s">
        <v>19</v>
      </c>
      <c r="N183" s="213" t="s">
        <v>47</v>
      </c>
      <c r="O183" s="85"/>
      <c r="P183" s="214">
        <f>O183*H183</f>
        <v>0</v>
      </c>
      <c r="Q183" s="214">
        <v>0.00020000000000000001</v>
      </c>
      <c r="R183" s="214">
        <f>Q183*H183</f>
        <v>0.0114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232</v>
      </c>
      <c r="AT183" s="216" t="s">
        <v>227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232</v>
      </c>
      <c r="BM183" s="216" t="s">
        <v>925</v>
      </c>
    </row>
    <row r="184" s="13" customFormat="1">
      <c r="A184" s="13"/>
      <c r="B184" s="218"/>
      <c r="C184" s="219"/>
      <c r="D184" s="220" t="s">
        <v>234</v>
      </c>
      <c r="E184" s="221" t="s">
        <v>19</v>
      </c>
      <c r="F184" s="222" t="s">
        <v>922</v>
      </c>
      <c r="G184" s="219"/>
      <c r="H184" s="223">
        <v>57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84</v>
      </c>
      <c r="AY184" s="229" t="s">
        <v>225</v>
      </c>
    </row>
    <row r="185" s="2" customFormat="1">
      <c r="A185" s="39"/>
      <c r="B185" s="40"/>
      <c r="C185" s="205" t="s">
        <v>595</v>
      </c>
      <c r="D185" s="205" t="s">
        <v>227</v>
      </c>
      <c r="E185" s="206" t="s">
        <v>926</v>
      </c>
      <c r="F185" s="207" t="s">
        <v>927</v>
      </c>
      <c r="G185" s="208" t="s">
        <v>559</v>
      </c>
      <c r="H185" s="209">
        <v>57</v>
      </c>
      <c r="I185" s="210"/>
      <c r="J185" s="211">
        <f>ROUND(I185*H185,2)</f>
        <v>0</v>
      </c>
      <c r="K185" s="207" t="s">
        <v>231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232</v>
      </c>
      <c r="AT185" s="216" t="s">
        <v>227</v>
      </c>
      <c r="AU185" s="216" t="s">
        <v>86</v>
      </c>
      <c r="AY185" s="18" t="s">
        <v>225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232</v>
      </c>
      <c r="BM185" s="216" t="s">
        <v>928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922</v>
      </c>
      <c r="G186" s="219"/>
      <c r="H186" s="223">
        <v>57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84</v>
      </c>
      <c r="AY186" s="229" t="s">
        <v>225</v>
      </c>
    </row>
    <row r="187" s="2" customFormat="1">
      <c r="A187" s="39"/>
      <c r="B187" s="40"/>
      <c r="C187" s="205" t="s">
        <v>607</v>
      </c>
      <c r="D187" s="205" t="s">
        <v>227</v>
      </c>
      <c r="E187" s="206" t="s">
        <v>1239</v>
      </c>
      <c r="F187" s="207" t="s">
        <v>1240</v>
      </c>
      <c r="G187" s="208" t="s">
        <v>559</v>
      </c>
      <c r="H187" s="209">
        <v>30</v>
      </c>
      <c r="I187" s="210"/>
      <c r="J187" s="211">
        <f>ROUND(I187*H187,2)</f>
        <v>0</v>
      </c>
      <c r="K187" s="207" t="s">
        <v>231</v>
      </c>
      <c r="L187" s="45"/>
      <c r="M187" s="212" t="s">
        <v>19</v>
      </c>
      <c r="N187" s="213" t="s">
        <v>47</v>
      </c>
      <c r="O187" s="85"/>
      <c r="P187" s="214">
        <f>O187*H187</f>
        <v>0</v>
      </c>
      <c r="Q187" s="214">
        <v>0.14066999999999999</v>
      </c>
      <c r="R187" s="214">
        <f>Q187*H187</f>
        <v>4.2200999999999995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232</v>
      </c>
      <c r="AT187" s="216" t="s">
        <v>227</v>
      </c>
      <c r="AU187" s="216" t="s">
        <v>86</v>
      </c>
      <c r="AY187" s="18" t="s">
        <v>225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84</v>
      </c>
      <c r="BK187" s="217">
        <f>ROUND(I187*H187,2)</f>
        <v>0</v>
      </c>
      <c r="BL187" s="18" t="s">
        <v>232</v>
      </c>
      <c r="BM187" s="216" t="s">
        <v>1269</v>
      </c>
    </row>
    <row r="188" s="13" customFormat="1">
      <c r="A188" s="13"/>
      <c r="B188" s="218"/>
      <c r="C188" s="219"/>
      <c r="D188" s="220" t="s">
        <v>234</v>
      </c>
      <c r="E188" s="221" t="s">
        <v>19</v>
      </c>
      <c r="F188" s="222" t="s">
        <v>1242</v>
      </c>
      <c r="G188" s="219"/>
      <c r="H188" s="223">
        <v>30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234</v>
      </c>
      <c r="AU188" s="229" t="s">
        <v>86</v>
      </c>
      <c r="AV188" s="13" t="s">
        <v>86</v>
      </c>
      <c r="AW188" s="13" t="s">
        <v>37</v>
      </c>
      <c r="AX188" s="13" t="s">
        <v>84</v>
      </c>
      <c r="AY188" s="229" t="s">
        <v>225</v>
      </c>
    </row>
    <row r="189" s="2" customFormat="1" ht="16.5" customHeight="1">
      <c r="A189" s="39"/>
      <c r="B189" s="40"/>
      <c r="C189" s="241" t="s">
        <v>624</v>
      </c>
      <c r="D189" s="241" t="s">
        <v>410</v>
      </c>
      <c r="E189" s="242" t="s">
        <v>1243</v>
      </c>
      <c r="F189" s="243" t="s">
        <v>1244</v>
      </c>
      <c r="G189" s="244" t="s">
        <v>559</v>
      </c>
      <c r="H189" s="245">
        <v>30.600000000000001</v>
      </c>
      <c r="I189" s="246"/>
      <c r="J189" s="247">
        <f>ROUND(I189*H189,2)</f>
        <v>0</v>
      </c>
      <c r="K189" s="243" t="s">
        <v>231</v>
      </c>
      <c r="L189" s="248"/>
      <c r="M189" s="249" t="s">
        <v>19</v>
      </c>
      <c r="N189" s="250" t="s">
        <v>47</v>
      </c>
      <c r="O189" s="85"/>
      <c r="P189" s="214">
        <f>O189*H189</f>
        <v>0</v>
      </c>
      <c r="Q189" s="214">
        <v>0.14999999999999999</v>
      </c>
      <c r="R189" s="214">
        <f>Q189*H189</f>
        <v>4.5899999999999999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365</v>
      </c>
      <c r="AT189" s="216" t="s">
        <v>410</v>
      </c>
      <c r="AU189" s="216" t="s">
        <v>86</v>
      </c>
      <c r="AY189" s="18" t="s">
        <v>225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84</v>
      </c>
      <c r="BK189" s="217">
        <f>ROUND(I189*H189,2)</f>
        <v>0</v>
      </c>
      <c r="BL189" s="18" t="s">
        <v>232</v>
      </c>
      <c r="BM189" s="216" t="s">
        <v>1270</v>
      </c>
    </row>
    <row r="190" s="13" customFormat="1">
      <c r="A190" s="13"/>
      <c r="B190" s="218"/>
      <c r="C190" s="219"/>
      <c r="D190" s="220" t="s">
        <v>234</v>
      </c>
      <c r="E190" s="219"/>
      <c r="F190" s="222" t="s">
        <v>1271</v>
      </c>
      <c r="G190" s="219"/>
      <c r="H190" s="223">
        <v>30.600000000000001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4</v>
      </c>
      <c r="AX190" s="13" t="s">
        <v>84</v>
      </c>
      <c r="AY190" s="229" t="s">
        <v>225</v>
      </c>
    </row>
    <row r="191" s="2" customFormat="1">
      <c r="A191" s="39"/>
      <c r="B191" s="40"/>
      <c r="C191" s="205" t="s">
        <v>630</v>
      </c>
      <c r="D191" s="205" t="s">
        <v>227</v>
      </c>
      <c r="E191" s="206" t="s">
        <v>929</v>
      </c>
      <c r="F191" s="207" t="s">
        <v>930</v>
      </c>
      <c r="G191" s="208" t="s">
        <v>559</v>
      </c>
      <c r="H191" s="209">
        <v>46.799999999999997</v>
      </c>
      <c r="I191" s="210"/>
      <c r="J191" s="211">
        <f>ROUND(I191*H191,2)</f>
        <v>0</v>
      </c>
      <c r="K191" s="207" t="s">
        <v>231</v>
      </c>
      <c r="L191" s="45"/>
      <c r="M191" s="212" t="s">
        <v>19</v>
      </c>
      <c r="N191" s="213" t="s">
        <v>47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232</v>
      </c>
      <c r="AT191" s="216" t="s">
        <v>227</v>
      </c>
      <c r="AU191" s="216" t="s">
        <v>86</v>
      </c>
      <c r="AY191" s="18" t="s">
        <v>225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84</v>
      </c>
      <c r="BK191" s="217">
        <f>ROUND(I191*H191,2)</f>
        <v>0</v>
      </c>
      <c r="BL191" s="18" t="s">
        <v>232</v>
      </c>
      <c r="BM191" s="216" t="s">
        <v>931</v>
      </c>
    </row>
    <row r="192" s="13" customFormat="1">
      <c r="A192" s="13"/>
      <c r="B192" s="218"/>
      <c r="C192" s="219"/>
      <c r="D192" s="220" t="s">
        <v>234</v>
      </c>
      <c r="E192" s="221" t="s">
        <v>19</v>
      </c>
      <c r="F192" s="222" t="s">
        <v>932</v>
      </c>
      <c r="G192" s="219"/>
      <c r="H192" s="223">
        <v>46.799999999999997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234</v>
      </c>
      <c r="AU192" s="229" t="s">
        <v>86</v>
      </c>
      <c r="AV192" s="13" t="s">
        <v>86</v>
      </c>
      <c r="AW192" s="13" t="s">
        <v>37</v>
      </c>
      <c r="AX192" s="13" t="s">
        <v>84</v>
      </c>
      <c r="AY192" s="229" t="s">
        <v>225</v>
      </c>
    </row>
    <row r="193" s="2" customFormat="1" ht="55.5" customHeight="1">
      <c r="A193" s="39"/>
      <c r="B193" s="40"/>
      <c r="C193" s="205" t="s">
        <v>634</v>
      </c>
      <c r="D193" s="205" t="s">
        <v>227</v>
      </c>
      <c r="E193" s="206" t="s">
        <v>933</v>
      </c>
      <c r="F193" s="207" t="s">
        <v>934</v>
      </c>
      <c r="G193" s="208" t="s">
        <v>559</v>
      </c>
      <c r="H193" s="209">
        <v>46.799999999999997</v>
      </c>
      <c r="I193" s="210"/>
      <c r="J193" s="211">
        <f>ROUND(I193*H193,2)</f>
        <v>0</v>
      </c>
      <c r="K193" s="207" t="s">
        <v>231</v>
      </c>
      <c r="L193" s="45"/>
      <c r="M193" s="212" t="s">
        <v>19</v>
      </c>
      <c r="N193" s="213" t="s">
        <v>47</v>
      </c>
      <c r="O193" s="85"/>
      <c r="P193" s="214">
        <f>O193*H193</f>
        <v>0</v>
      </c>
      <c r="Q193" s="214">
        <v>9.0000000000000006E-05</v>
      </c>
      <c r="R193" s="214">
        <f>Q193*H193</f>
        <v>0.0042119999999999996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232</v>
      </c>
      <c r="AT193" s="216" t="s">
        <v>227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232</v>
      </c>
      <c r="BM193" s="216" t="s">
        <v>935</v>
      </c>
    </row>
    <row r="194" s="13" customFormat="1">
      <c r="A194" s="13"/>
      <c r="B194" s="218"/>
      <c r="C194" s="219"/>
      <c r="D194" s="220" t="s">
        <v>234</v>
      </c>
      <c r="E194" s="221" t="s">
        <v>19</v>
      </c>
      <c r="F194" s="222" t="s">
        <v>932</v>
      </c>
      <c r="G194" s="219"/>
      <c r="H194" s="223">
        <v>46.799999999999997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84</v>
      </c>
      <c r="AY194" s="229" t="s">
        <v>225</v>
      </c>
    </row>
    <row r="195" s="2" customFormat="1">
      <c r="A195" s="39"/>
      <c r="B195" s="40"/>
      <c r="C195" s="205" t="s">
        <v>640</v>
      </c>
      <c r="D195" s="205" t="s">
        <v>227</v>
      </c>
      <c r="E195" s="206" t="s">
        <v>571</v>
      </c>
      <c r="F195" s="207" t="s">
        <v>572</v>
      </c>
      <c r="G195" s="208" t="s">
        <v>559</v>
      </c>
      <c r="H195" s="209">
        <v>81.299999999999997</v>
      </c>
      <c r="I195" s="210"/>
      <c r="J195" s="211">
        <f>ROUND(I195*H195,2)</f>
        <v>0</v>
      </c>
      <c r="K195" s="207" t="s">
        <v>231</v>
      </c>
      <c r="L195" s="45"/>
      <c r="M195" s="212" t="s">
        <v>19</v>
      </c>
      <c r="N195" s="213" t="s">
        <v>47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232</v>
      </c>
      <c r="AT195" s="216" t="s">
        <v>227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232</v>
      </c>
      <c r="BM195" s="216" t="s">
        <v>936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932</v>
      </c>
      <c r="G196" s="219"/>
      <c r="H196" s="223">
        <v>46.799999999999997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76</v>
      </c>
      <c r="AY196" s="229" t="s">
        <v>225</v>
      </c>
    </row>
    <row r="197" s="13" customFormat="1">
      <c r="A197" s="13"/>
      <c r="B197" s="218"/>
      <c r="C197" s="219"/>
      <c r="D197" s="220" t="s">
        <v>234</v>
      </c>
      <c r="E197" s="221" t="s">
        <v>19</v>
      </c>
      <c r="F197" s="222" t="s">
        <v>937</v>
      </c>
      <c r="G197" s="219"/>
      <c r="H197" s="223">
        <v>34.5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234</v>
      </c>
      <c r="AU197" s="229" t="s">
        <v>86</v>
      </c>
      <c r="AV197" s="13" t="s">
        <v>86</v>
      </c>
      <c r="AW197" s="13" t="s">
        <v>37</v>
      </c>
      <c r="AX197" s="13" t="s">
        <v>76</v>
      </c>
      <c r="AY197" s="229" t="s">
        <v>225</v>
      </c>
    </row>
    <row r="198" s="14" customFormat="1">
      <c r="A198" s="14"/>
      <c r="B198" s="230"/>
      <c r="C198" s="231"/>
      <c r="D198" s="220" t="s">
        <v>234</v>
      </c>
      <c r="E198" s="232" t="s">
        <v>19</v>
      </c>
      <c r="F198" s="233" t="s">
        <v>245</v>
      </c>
      <c r="G198" s="231"/>
      <c r="H198" s="234">
        <v>81.299999999999997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234</v>
      </c>
      <c r="AU198" s="240" t="s">
        <v>86</v>
      </c>
      <c r="AV198" s="14" t="s">
        <v>232</v>
      </c>
      <c r="AW198" s="14" t="s">
        <v>37</v>
      </c>
      <c r="AX198" s="14" t="s">
        <v>84</v>
      </c>
      <c r="AY198" s="240" t="s">
        <v>225</v>
      </c>
    </row>
    <row r="199" s="2" customFormat="1">
      <c r="A199" s="39"/>
      <c r="B199" s="40"/>
      <c r="C199" s="205" t="s">
        <v>644</v>
      </c>
      <c r="D199" s="205" t="s">
        <v>227</v>
      </c>
      <c r="E199" s="206" t="s">
        <v>938</v>
      </c>
      <c r="F199" s="207" t="s">
        <v>939</v>
      </c>
      <c r="G199" s="208" t="s">
        <v>559</v>
      </c>
      <c r="H199" s="209">
        <v>34.5</v>
      </c>
      <c r="I199" s="210"/>
      <c r="J199" s="211">
        <f>ROUND(I199*H199,2)</f>
        <v>0</v>
      </c>
      <c r="K199" s="207" t="s">
        <v>231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232</v>
      </c>
      <c r="AT199" s="216" t="s">
        <v>227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940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937</v>
      </c>
      <c r="G200" s="219"/>
      <c r="H200" s="223">
        <v>34.5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84</v>
      </c>
      <c r="AY200" s="229" t="s">
        <v>225</v>
      </c>
    </row>
    <row r="201" s="2" customFormat="1">
      <c r="A201" s="39"/>
      <c r="B201" s="40"/>
      <c r="C201" s="205" t="s">
        <v>650</v>
      </c>
      <c r="D201" s="205" t="s">
        <v>227</v>
      </c>
      <c r="E201" s="206" t="s">
        <v>941</v>
      </c>
      <c r="F201" s="207" t="s">
        <v>942</v>
      </c>
      <c r="G201" s="208" t="s">
        <v>559</v>
      </c>
      <c r="H201" s="209">
        <v>34.5</v>
      </c>
      <c r="I201" s="210"/>
      <c r="J201" s="211">
        <f>ROUND(I201*H201,2)</f>
        <v>0</v>
      </c>
      <c r="K201" s="207" t="s">
        <v>231</v>
      </c>
      <c r="L201" s="45"/>
      <c r="M201" s="212" t="s">
        <v>19</v>
      </c>
      <c r="N201" s="213" t="s">
        <v>47</v>
      </c>
      <c r="O201" s="85"/>
      <c r="P201" s="214">
        <f>O201*H201</f>
        <v>0</v>
      </c>
      <c r="Q201" s="214">
        <v>3.0000000000000001E-05</v>
      </c>
      <c r="R201" s="214">
        <f>Q201*H201</f>
        <v>0.0010350000000000001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232</v>
      </c>
      <c r="AT201" s="216" t="s">
        <v>227</v>
      </c>
      <c r="AU201" s="216" t="s">
        <v>86</v>
      </c>
      <c r="AY201" s="18" t="s">
        <v>225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84</v>
      </c>
      <c r="BK201" s="217">
        <f>ROUND(I201*H201,2)</f>
        <v>0</v>
      </c>
      <c r="BL201" s="18" t="s">
        <v>232</v>
      </c>
      <c r="BM201" s="216" t="s">
        <v>943</v>
      </c>
    </row>
    <row r="202" s="13" customFormat="1">
      <c r="A202" s="13"/>
      <c r="B202" s="218"/>
      <c r="C202" s="219"/>
      <c r="D202" s="220" t="s">
        <v>234</v>
      </c>
      <c r="E202" s="221" t="s">
        <v>19</v>
      </c>
      <c r="F202" s="222" t="s">
        <v>937</v>
      </c>
      <c r="G202" s="219"/>
      <c r="H202" s="223">
        <v>34.5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234</v>
      </c>
      <c r="AU202" s="229" t="s">
        <v>86</v>
      </c>
      <c r="AV202" s="13" t="s">
        <v>86</v>
      </c>
      <c r="AW202" s="13" t="s">
        <v>37</v>
      </c>
      <c r="AX202" s="13" t="s">
        <v>84</v>
      </c>
      <c r="AY202" s="229" t="s">
        <v>225</v>
      </c>
    </row>
    <row r="203" s="2" customFormat="1">
      <c r="A203" s="39"/>
      <c r="B203" s="40"/>
      <c r="C203" s="205" t="s">
        <v>944</v>
      </c>
      <c r="D203" s="205" t="s">
        <v>227</v>
      </c>
      <c r="E203" s="206" t="s">
        <v>574</v>
      </c>
      <c r="F203" s="207" t="s">
        <v>575</v>
      </c>
      <c r="G203" s="208" t="s">
        <v>576</v>
      </c>
      <c r="H203" s="209">
        <v>4</v>
      </c>
      <c r="I203" s="210"/>
      <c r="J203" s="211">
        <f>ROUND(I203*H203,2)</f>
        <v>0</v>
      </c>
      <c r="K203" s="207" t="s">
        <v>231</v>
      </c>
      <c r="L203" s="45"/>
      <c r="M203" s="212" t="s">
        <v>19</v>
      </c>
      <c r="N203" s="213" t="s">
        <v>47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232</v>
      </c>
      <c r="AT203" s="216" t="s">
        <v>227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1272</v>
      </c>
    </row>
    <row r="204" s="2" customFormat="1" ht="78" customHeight="1">
      <c r="A204" s="39"/>
      <c r="B204" s="40"/>
      <c r="C204" s="205" t="s">
        <v>946</v>
      </c>
      <c r="D204" s="205" t="s">
        <v>227</v>
      </c>
      <c r="E204" s="206" t="s">
        <v>947</v>
      </c>
      <c r="F204" s="207" t="s">
        <v>948</v>
      </c>
      <c r="G204" s="208" t="s">
        <v>559</v>
      </c>
      <c r="H204" s="209">
        <v>48</v>
      </c>
      <c r="I204" s="210"/>
      <c r="J204" s="211">
        <f>ROUND(I204*H204,2)</f>
        <v>0</v>
      </c>
      <c r="K204" s="207" t="s">
        <v>231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9.0000000000000006E-05</v>
      </c>
      <c r="R204" s="214">
        <f>Q204*H204</f>
        <v>0.0043200000000000001</v>
      </c>
      <c r="S204" s="214">
        <v>0.012</v>
      </c>
      <c r="T204" s="215">
        <f>S204*H204</f>
        <v>0.57600000000000007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232</v>
      </c>
      <c r="AT204" s="216" t="s">
        <v>227</v>
      </c>
      <c r="AU204" s="216" t="s">
        <v>86</v>
      </c>
      <c r="AY204" s="18" t="s">
        <v>225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232</v>
      </c>
      <c r="BM204" s="216" t="s">
        <v>949</v>
      </c>
    </row>
    <row r="205" s="2" customFormat="1">
      <c r="A205" s="39"/>
      <c r="B205" s="40"/>
      <c r="C205" s="41"/>
      <c r="D205" s="220" t="s">
        <v>414</v>
      </c>
      <c r="E205" s="41"/>
      <c r="F205" s="251" t="s">
        <v>950</v>
      </c>
      <c r="G205" s="41"/>
      <c r="H205" s="41"/>
      <c r="I205" s="252"/>
      <c r="J205" s="41"/>
      <c r="K205" s="41"/>
      <c r="L205" s="45"/>
      <c r="M205" s="253"/>
      <c r="N205" s="25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414</v>
      </c>
      <c r="AU205" s="18" t="s">
        <v>86</v>
      </c>
    </row>
    <row r="206" s="13" customFormat="1">
      <c r="A206" s="13"/>
      <c r="B206" s="218"/>
      <c r="C206" s="219"/>
      <c r="D206" s="220" t="s">
        <v>234</v>
      </c>
      <c r="E206" s="221" t="s">
        <v>783</v>
      </c>
      <c r="F206" s="222" t="s">
        <v>1134</v>
      </c>
      <c r="G206" s="219"/>
      <c r="H206" s="223">
        <v>48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234</v>
      </c>
      <c r="AU206" s="229" t="s">
        <v>86</v>
      </c>
      <c r="AV206" s="13" t="s">
        <v>86</v>
      </c>
      <c r="AW206" s="13" t="s">
        <v>37</v>
      </c>
      <c r="AX206" s="13" t="s">
        <v>84</v>
      </c>
      <c r="AY206" s="229" t="s">
        <v>225</v>
      </c>
    </row>
    <row r="207" s="2" customFormat="1" ht="55.5" customHeight="1">
      <c r="A207" s="39"/>
      <c r="B207" s="40"/>
      <c r="C207" s="205" t="s">
        <v>952</v>
      </c>
      <c r="D207" s="205" t="s">
        <v>227</v>
      </c>
      <c r="E207" s="206" t="s">
        <v>608</v>
      </c>
      <c r="F207" s="207" t="s">
        <v>667</v>
      </c>
      <c r="G207" s="208" t="s">
        <v>230</v>
      </c>
      <c r="H207" s="209">
        <v>19.16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955</v>
      </c>
    </row>
    <row r="208" s="2" customFormat="1">
      <c r="A208" s="39"/>
      <c r="B208" s="40"/>
      <c r="C208" s="41"/>
      <c r="D208" s="220" t="s">
        <v>414</v>
      </c>
      <c r="E208" s="41"/>
      <c r="F208" s="251" t="s">
        <v>669</v>
      </c>
      <c r="G208" s="41"/>
      <c r="H208" s="41"/>
      <c r="I208" s="252"/>
      <c r="J208" s="41"/>
      <c r="K208" s="41"/>
      <c r="L208" s="45"/>
      <c r="M208" s="253"/>
      <c r="N208" s="25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414</v>
      </c>
      <c r="AU208" s="18" t="s">
        <v>86</v>
      </c>
    </row>
    <row r="209" s="13" customFormat="1">
      <c r="A209" s="13"/>
      <c r="B209" s="218"/>
      <c r="C209" s="219"/>
      <c r="D209" s="220" t="s">
        <v>234</v>
      </c>
      <c r="E209" s="221" t="s">
        <v>19</v>
      </c>
      <c r="F209" s="222" t="s">
        <v>670</v>
      </c>
      <c r="G209" s="219"/>
      <c r="H209" s="223">
        <v>19.16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234</v>
      </c>
      <c r="AU209" s="229" t="s">
        <v>86</v>
      </c>
      <c r="AV209" s="13" t="s">
        <v>86</v>
      </c>
      <c r="AW209" s="13" t="s">
        <v>37</v>
      </c>
      <c r="AX209" s="13" t="s">
        <v>84</v>
      </c>
      <c r="AY209" s="229" t="s">
        <v>225</v>
      </c>
    </row>
    <row r="210" s="12" customFormat="1" ht="22.8" customHeight="1">
      <c r="A210" s="12"/>
      <c r="B210" s="189"/>
      <c r="C210" s="190"/>
      <c r="D210" s="191" t="s">
        <v>75</v>
      </c>
      <c r="E210" s="203" t="s">
        <v>628</v>
      </c>
      <c r="F210" s="203" t="s">
        <v>629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SUM(P211:P216)</f>
        <v>0</v>
      </c>
      <c r="Q210" s="197"/>
      <c r="R210" s="198">
        <f>SUM(R211:R216)</f>
        <v>0</v>
      </c>
      <c r="S210" s="197"/>
      <c r="T210" s="199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84</v>
      </c>
      <c r="AT210" s="201" t="s">
        <v>75</v>
      </c>
      <c r="AU210" s="201" t="s">
        <v>84</v>
      </c>
      <c r="AY210" s="200" t="s">
        <v>225</v>
      </c>
      <c r="BK210" s="202">
        <f>SUM(BK211:BK216)</f>
        <v>0</v>
      </c>
    </row>
    <row r="211" s="2" customFormat="1">
      <c r="A211" s="39"/>
      <c r="B211" s="40"/>
      <c r="C211" s="205" t="s">
        <v>954</v>
      </c>
      <c r="D211" s="205" t="s">
        <v>227</v>
      </c>
      <c r="E211" s="206" t="s">
        <v>631</v>
      </c>
      <c r="F211" s="207" t="s">
        <v>632</v>
      </c>
      <c r="G211" s="208" t="s">
        <v>361</v>
      </c>
      <c r="H211" s="209">
        <v>52.207999999999998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671</v>
      </c>
    </row>
    <row r="212" s="2" customFormat="1">
      <c r="A212" s="39"/>
      <c r="B212" s="40"/>
      <c r="C212" s="205" t="s">
        <v>956</v>
      </c>
      <c r="D212" s="205" t="s">
        <v>227</v>
      </c>
      <c r="E212" s="206" t="s">
        <v>635</v>
      </c>
      <c r="F212" s="207" t="s">
        <v>636</v>
      </c>
      <c r="G212" s="208" t="s">
        <v>361</v>
      </c>
      <c r="H212" s="209">
        <v>522.08000000000004</v>
      </c>
      <c r="I212" s="210"/>
      <c r="J212" s="211">
        <f>ROUND(I212*H212,2)</f>
        <v>0</v>
      </c>
      <c r="K212" s="207" t="s">
        <v>231</v>
      </c>
      <c r="L212" s="45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232</v>
      </c>
      <c r="AT212" s="216" t="s">
        <v>227</v>
      </c>
      <c r="AU212" s="216" t="s">
        <v>86</v>
      </c>
      <c r="AY212" s="18" t="s">
        <v>225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232</v>
      </c>
      <c r="BM212" s="216" t="s">
        <v>672</v>
      </c>
    </row>
    <row r="213" s="13" customFormat="1">
      <c r="A213" s="13"/>
      <c r="B213" s="218"/>
      <c r="C213" s="219"/>
      <c r="D213" s="220" t="s">
        <v>234</v>
      </c>
      <c r="E213" s="219"/>
      <c r="F213" s="222" t="s">
        <v>1294</v>
      </c>
      <c r="G213" s="219"/>
      <c r="H213" s="223">
        <v>522.08000000000004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4</v>
      </c>
      <c r="AX213" s="13" t="s">
        <v>84</v>
      </c>
      <c r="AY213" s="229" t="s">
        <v>225</v>
      </c>
    </row>
    <row r="214" s="2" customFormat="1" ht="44.25" customHeight="1">
      <c r="A214" s="39"/>
      <c r="B214" s="40"/>
      <c r="C214" s="205" t="s">
        <v>957</v>
      </c>
      <c r="D214" s="205" t="s">
        <v>227</v>
      </c>
      <c r="E214" s="206" t="s">
        <v>641</v>
      </c>
      <c r="F214" s="207" t="s">
        <v>642</v>
      </c>
      <c r="G214" s="208" t="s">
        <v>361</v>
      </c>
      <c r="H214" s="209">
        <v>9.8390000000000004</v>
      </c>
      <c r="I214" s="210"/>
      <c r="J214" s="211">
        <f>ROUND(I214*H214,2)</f>
        <v>0</v>
      </c>
      <c r="K214" s="207" t="s">
        <v>231</v>
      </c>
      <c r="L214" s="45"/>
      <c r="M214" s="212" t="s">
        <v>19</v>
      </c>
      <c r="N214" s="213" t="s">
        <v>47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232</v>
      </c>
      <c r="AT214" s="216" t="s">
        <v>227</v>
      </c>
      <c r="AU214" s="216" t="s">
        <v>86</v>
      </c>
      <c r="AY214" s="18" t="s">
        <v>225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84</v>
      </c>
      <c r="BK214" s="217">
        <f>ROUND(I214*H214,2)</f>
        <v>0</v>
      </c>
      <c r="BL214" s="18" t="s">
        <v>232</v>
      </c>
      <c r="BM214" s="216" t="s">
        <v>960</v>
      </c>
    </row>
    <row r="215" s="2" customFormat="1" ht="44.25" customHeight="1">
      <c r="A215" s="39"/>
      <c r="B215" s="40"/>
      <c r="C215" s="205" t="s">
        <v>959</v>
      </c>
      <c r="D215" s="205" t="s">
        <v>227</v>
      </c>
      <c r="E215" s="206" t="s">
        <v>645</v>
      </c>
      <c r="F215" s="207" t="s">
        <v>646</v>
      </c>
      <c r="G215" s="208" t="s">
        <v>361</v>
      </c>
      <c r="H215" s="209">
        <v>16.984000000000002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966</v>
      </c>
    </row>
    <row r="216" s="2" customFormat="1" ht="44.25" customHeight="1">
      <c r="A216" s="39"/>
      <c r="B216" s="40"/>
      <c r="C216" s="205" t="s">
        <v>961</v>
      </c>
      <c r="D216" s="205" t="s">
        <v>227</v>
      </c>
      <c r="E216" s="206" t="s">
        <v>968</v>
      </c>
      <c r="F216" s="207" t="s">
        <v>841</v>
      </c>
      <c r="G216" s="208" t="s">
        <v>361</v>
      </c>
      <c r="H216" s="209">
        <v>21.239999999999998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969</v>
      </c>
    </row>
    <row r="217" s="12" customFormat="1" ht="22.8" customHeight="1">
      <c r="A217" s="12"/>
      <c r="B217" s="189"/>
      <c r="C217" s="190"/>
      <c r="D217" s="191" t="s">
        <v>75</v>
      </c>
      <c r="E217" s="203" t="s">
        <v>648</v>
      </c>
      <c r="F217" s="203" t="s">
        <v>649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P218</f>
        <v>0</v>
      </c>
      <c r="Q217" s="197"/>
      <c r="R217" s="198">
        <f>R218</f>
        <v>0</v>
      </c>
      <c r="S217" s="197"/>
      <c r="T217" s="199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0" t="s">
        <v>84</v>
      </c>
      <c r="AT217" s="201" t="s">
        <v>75</v>
      </c>
      <c r="AU217" s="201" t="s">
        <v>84</v>
      </c>
      <c r="AY217" s="200" t="s">
        <v>225</v>
      </c>
      <c r="BK217" s="202">
        <f>BK218</f>
        <v>0</v>
      </c>
    </row>
    <row r="218" s="2" customFormat="1" ht="44.25" customHeight="1">
      <c r="A218" s="39"/>
      <c r="B218" s="40"/>
      <c r="C218" s="205" t="s">
        <v>965</v>
      </c>
      <c r="D218" s="205" t="s">
        <v>227</v>
      </c>
      <c r="E218" s="206" t="s">
        <v>674</v>
      </c>
      <c r="F218" s="207" t="s">
        <v>675</v>
      </c>
      <c r="G218" s="208" t="s">
        <v>361</v>
      </c>
      <c r="H218" s="209">
        <v>78.206999999999994</v>
      </c>
      <c r="I218" s="210"/>
      <c r="J218" s="211">
        <f>ROUND(I218*H218,2)</f>
        <v>0</v>
      </c>
      <c r="K218" s="207" t="s">
        <v>231</v>
      </c>
      <c r="L218" s="45"/>
      <c r="M218" s="212" t="s">
        <v>19</v>
      </c>
      <c r="N218" s="213" t="s">
        <v>47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232</v>
      </c>
      <c r="AT218" s="216" t="s">
        <v>227</v>
      </c>
      <c r="AU218" s="216" t="s">
        <v>86</v>
      </c>
      <c r="AY218" s="18" t="s">
        <v>225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84</v>
      </c>
      <c r="BK218" s="217">
        <f>ROUND(I218*H218,2)</f>
        <v>0</v>
      </c>
      <c r="BL218" s="18" t="s">
        <v>232</v>
      </c>
      <c r="BM218" s="216" t="s">
        <v>971</v>
      </c>
    </row>
    <row r="219" s="12" customFormat="1" ht="25.92" customHeight="1">
      <c r="A219" s="12"/>
      <c r="B219" s="189"/>
      <c r="C219" s="190"/>
      <c r="D219" s="191" t="s">
        <v>75</v>
      </c>
      <c r="E219" s="192" t="s">
        <v>677</v>
      </c>
      <c r="F219" s="192" t="s">
        <v>678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P220+P232</f>
        <v>0</v>
      </c>
      <c r="Q219" s="197"/>
      <c r="R219" s="198">
        <f>R220+R232</f>
        <v>0.54315599999999997</v>
      </c>
      <c r="S219" s="197"/>
      <c r="T219" s="199">
        <f>T220+T232</f>
        <v>0.39500000000000002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86</v>
      </c>
      <c r="AT219" s="201" t="s">
        <v>75</v>
      </c>
      <c r="AU219" s="201" t="s">
        <v>76</v>
      </c>
      <c r="AY219" s="200" t="s">
        <v>225</v>
      </c>
      <c r="BK219" s="202">
        <f>BK220+BK232</f>
        <v>0</v>
      </c>
    </row>
    <row r="220" s="12" customFormat="1" ht="22.8" customHeight="1">
      <c r="A220" s="12"/>
      <c r="B220" s="189"/>
      <c r="C220" s="190"/>
      <c r="D220" s="191" t="s">
        <v>75</v>
      </c>
      <c r="E220" s="203" t="s">
        <v>679</v>
      </c>
      <c r="F220" s="203" t="s">
        <v>680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SUM(P221:P231)</f>
        <v>0</v>
      </c>
      <c r="Q220" s="197"/>
      <c r="R220" s="198">
        <f>SUM(R221:R231)</f>
        <v>0.51449999999999996</v>
      </c>
      <c r="S220" s="197"/>
      <c r="T220" s="199">
        <f>SUM(T221:T231)</f>
        <v>0.39500000000000002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86</v>
      </c>
      <c r="AT220" s="201" t="s">
        <v>75</v>
      </c>
      <c r="AU220" s="201" t="s">
        <v>84</v>
      </c>
      <c r="AY220" s="200" t="s">
        <v>225</v>
      </c>
      <c r="BK220" s="202">
        <f>SUM(BK221:BK231)</f>
        <v>0</v>
      </c>
    </row>
    <row r="221" s="2" customFormat="1">
      <c r="A221" s="39"/>
      <c r="B221" s="40"/>
      <c r="C221" s="205" t="s">
        <v>967</v>
      </c>
      <c r="D221" s="205" t="s">
        <v>227</v>
      </c>
      <c r="E221" s="206" t="s">
        <v>681</v>
      </c>
      <c r="F221" s="207" t="s">
        <v>682</v>
      </c>
      <c r="G221" s="208" t="s">
        <v>683</v>
      </c>
      <c r="H221" s="209">
        <v>490</v>
      </c>
      <c r="I221" s="210"/>
      <c r="J221" s="211">
        <f>ROUND(I221*H221,2)</f>
        <v>0</v>
      </c>
      <c r="K221" s="207" t="s">
        <v>231</v>
      </c>
      <c r="L221" s="45"/>
      <c r="M221" s="212" t="s">
        <v>19</v>
      </c>
      <c r="N221" s="213" t="s">
        <v>47</v>
      </c>
      <c r="O221" s="85"/>
      <c r="P221" s="214">
        <f>O221*H221</f>
        <v>0</v>
      </c>
      <c r="Q221" s="214">
        <v>5.0000000000000002E-05</v>
      </c>
      <c r="R221" s="214">
        <f>Q221*H221</f>
        <v>0.024500000000000001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128</v>
      </c>
      <c r="AT221" s="216" t="s">
        <v>227</v>
      </c>
      <c r="AU221" s="216" t="s">
        <v>86</v>
      </c>
      <c r="AY221" s="18" t="s">
        <v>225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84</v>
      </c>
      <c r="BK221" s="217">
        <f>ROUND(I221*H221,2)</f>
        <v>0</v>
      </c>
      <c r="BL221" s="18" t="s">
        <v>128</v>
      </c>
      <c r="BM221" s="216" t="s">
        <v>684</v>
      </c>
    </row>
    <row r="222" s="13" customFormat="1">
      <c r="A222" s="13"/>
      <c r="B222" s="218"/>
      <c r="C222" s="219"/>
      <c r="D222" s="220" t="s">
        <v>234</v>
      </c>
      <c r="E222" s="221" t="s">
        <v>19</v>
      </c>
      <c r="F222" s="222" t="s">
        <v>1137</v>
      </c>
      <c r="G222" s="219"/>
      <c r="H222" s="223">
        <v>490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234</v>
      </c>
      <c r="AU222" s="229" t="s">
        <v>86</v>
      </c>
      <c r="AV222" s="13" t="s">
        <v>86</v>
      </c>
      <c r="AW222" s="13" t="s">
        <v>37</v>
      </c>
      <c r="AX222" s="13" t="s">
        <v>84</v>
      </c>
      <c r="AY222" s="229" t="s">
        <v>225</v>
      </c>
    </row>
    <row r="223" s="2" customFormat="1" ht="16.5" customHeight="1">
      <c r="A223" s="39"/>
      <c r="B223" s="40"/>
      <c r="C223" s="241" t="s">
        <v>970</v>
      </c>
      <c r="D223" s="241" t="s">
        <v>410</v>
      </c>
      <c r="E223" s="242" t="s">
        <v>686</v>
      </c>
      <c r="F223" s="243" t="s">
        <v>687</v>
      </c>
      <c r="G223" s="244" t="s">
        <v>361</v>
      </c>
      <c r="H223" s="245">
        <v>0.48999999999999999</v>
      </c>
      <c r="I223" s="246"/>
      <c r="J223" s="247">
        <f>ROUND(I223*H223,2)</f>
        <v>0</v>
      </c>
      <c r="K223" s="243" t="s">
        <v>19</v>
      </c>
      <c r="L223" s="248"/>
      <c r="M223" s="249" t="s">
        <v>19</v>
      </c>
      <c r="N223" s="250" t="s">
        <v>47</v>
      </c>
      <c r="O223" s="85"/>
      <c r="P223" s="214">
        <f>O223*H223</f>
        <v>0</v>
      </c>
      <c r="Q223" s="214">
        <v>1</v>
      </c>
      <c r="R223" s="214">
        <f>Q223*H223</f>
        <v>0.48999999999999999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175</v>
      </c>
      <c r="AT223" s="216" t="s">
        <v>410</v>
      </c>
      <c r="AU223" s="216" t="s">
        <v>86</v>
      </c>
      <c r="AY223" s="18" t="s">
        <v>225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84</v>
      </c>
      <c r="BK223" s="217">
        <f>ROUND(I223*H223,2)</f>
        <v>0</v>
      </c>
      <c r="BL223" s="18" t="s">
        <v>128</v>
      </c>
      <c r="BM223" s="216" t="s">
        <v>688</v>
      </c>
    </row>
    <row r="224" s="2" customFormat="1">
      <c r="A224" s="39"/>
      <c r="B224" s="40"/>
      <c r="C224" s="41"/>
      <c r="D224" s="220" t="s">
        <v>414</v>
      </c>
      <c r="E224" s="41"/>
      <c r="F224" s="251" t="s">
        <v>689</v>
      </c>
      <c r="G224" s="41"/>
      <c r="H224" s="41"/>
      <c r="I224" s="252"/>
      <c r="J224" s="41"/>
      <c r="K224" s="41"/>
      <c r="L224" s="45"/>
      <c r="M224" s="253"/>
      <c r="N224" s="25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414</v>
      </c>
      <c r="AU224" s="18" t="s">
        <v>86</v>
      </c>
    </row>
    <row r="225" s="13" customFormat="1">
      <c r="A225" s="13"/>
      <c r="B225" s="218"/>
      <c r="C225" s="219"/>
      <c r="D225" s="220" t="s">
        <v>234</v>
      </c>
      <c r="E225" s="219"/>
      <c r="F225" s="222" t="s">
        <v>1138</v>
      </c>
      <c r="G225" s="219"/>
      <c r="H225" s="223">
        <v>0.48999999999999999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234</v>
      </c>
      <c r="AU225" s="229" t="s">
        <v>86</v>
      </c>
      <c r="AV225" s="13" t="s">
        <v>86</v>
      </c>
      <c r="AW225" s="13" t="s">
        <v>4</v>
      </c>
      <c r="AX225" s="13" t="s">
        <v>84</v>
      </c>
      <c r="AY225" s="229" t="s">
        <v>225</v>
      </c>
    </row>
    <row r="226" s="2" customFormat="1">
      <c r="A226" s="39"/>
      <c r="B226" s="40"/>
      <c r="C226" s="205" t="s">
        <v>972</v>
      </c>
      <c r="D226" s="205" t="s">
        <v>227</v>
      </c>
      <c r="E226" s="206" t="s">
        <v>691</v>
      </c>
      <c r="F226" s="207" t="s">
        <v>692</v>
      </c>
      <c r="G226" s="208" t="s">
        <v>683</v>
      </c>
      <c r="H226" s="209">
        <v>395</v>
      </c>
      <c r="I226" s="210"/>
      <c r="J226" s="211">
        <f>ROUND(I226*H226,2)</f>
        <v>0</v>
      </c>
      <c r="K226" s="207" t="s">
        <v>231</v>
      </c>
      <c r="L226" s="45"/>
      <c r="M226" s="212" t="s">
        <v>19</v>
      </c>
      <c r="N226" s="213" t="s">
        <v>47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0.001</v>
      </c>
      <c r="T226" s="215">
        <f>S226*H226</f>
        <v>0.39500000000000002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128</v>
      </c>
      <c r="AT226" s="216" t="s">
        <v>227</v>
      </c>
      <c r="AU226" s="216" t="s">
        <v>86</v>
      </c>
      <c r="AY226" s="18" t="s">
        <v>225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128</v>
      </c>
      <c r="BM226" s="216" t="s">
        <v>693</v>
      </c>
    </row>
    <row r="227" s="13" customFormat="1">
      <c r="A227" s="13"/>
      <c r="B227" s="218"/>
      <c r="C227" s="219"/>
      <c r="D227" s="220" t="s">
        <v>234</v>
      </c>
      <c r="E227" s="221" t="s">
        <v>19</v>
      </c>
      <c r="F227" s="222" t="s">
        <v>1139</v>
      </c>
      <c r="G227" s="219"/>
      <c r="H227" s="223">
        <v>395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234</v>
      </c>
      <c r="AU227" s="229" t="s">
        <v>86</v>
      </c>
      <c r="AV227" s="13" t="s">
        <v>86</v>
      </c>
      <c r="AW227" s="13" t="s">
        <v>37</v>
      </c>
      <c r="AX227" s="13" t="s">
        <v>84</v>
      </c>
      <c r="AY227" s="229" t="s">
        <v>225</v>
      </c>
    </row>
    <row r="228" s="2" customFormat="1" ht="16.5" customHeight="1">
      <c r="A228" s="39"/>
      <c r="B228" s="40"/>
      <c r="C228" s="205" t="s">
        <v>974</v>
      </c>
      <c r="D228" s="205" t="s">
        <v>227</v>
      </c>
      <c r="E228" s="206" t="s">
        <v>695</v>
      </c>
      <c r="F228" s="207" t="s">
        <v>696</v>
      </c>
      <c r="G228" s="208" t="s">
        <v>683</v>
      </c>
      <c r="H228" s="209">
        <v>4145</v>
      </c>
      <c r="I228" s="210"/>
      <c r="J228" s="211">
        <f>ROUND(I228*H228,2)</f>
        <v>0</v>
      </c>
      <c r="K228" s="207" t="s">
        <v>19</v>
      </c>
      <c r="L228" s="45"/>
      <c r="M228" s="212" t="s">
        <v>19</v>
      </c>
      <c r="N228" s="213" t="s">
        <v>47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128</v>
      </c>
      <c r="AT228" s="216" t="s">
        <v>227</v>
      </c>
      <c r="AU228" s="216" t="s">
        <v>86</v>
      </c>
      <c r="AY228" s="18" t="s">
        <v>225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84</v>
      </c>
      <c r="BK228" s="217">
        <f>ROUND(I228*H228,2)</f>
        <v>0</v>
      </c>
      <c r="BL228" s="18" t="s">
        <v>128</v>
      </c>
      <c r="BM228" s="216" t="s">
        <v>697</v>
      </c>
    </row>
    <row r="229" s="2" customFormat="1">
      <c r="A229" s="39"/>
      <c r="B229" s="40"/>
      <c r="C229" s="41"/>
      <c r="D229" s="220" t="s">
        <v>414</v>
      </c>
      <c r="E229" s="41"/>
      <c r="F229" s="251" t="s">
        <v>698</v>
      </c>
      <c r="G229" s="41"/>
      <c r="H229" s="41"/>
      <c r="I229" s="252"/>
      <c r="J229" s="41"/>
      <c r="K229" s="41"/>
      <c r="L229" s="45"/>
      <c r="M229" s="253"/>
      <c r="N229" s="25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414</v>
      </c>
      <c r="AU229" s="18" t="s">
        <v>86</v>
      </c>
    </row>
    <row r="230" s="13" customFormat="1">
      <c r="A230" s="13"/>
      <c r="B230" s="218"/>
      <c r="C230" s="219"/>
      <c r="D230" s="220" t="s">
        <v>234</v>
      </c>
      <c r="E230" s="219"/>
      <c r="F230" s="222" t="s">
        <v>1140</v>
      </c>
      <c r="G230" s="219"/>
      <c r="H230" s="223">
        <v>4145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234</v>
      </c>
      <c r="AU230" s="229" t="s">
        <v>86</v>
      </c>
      <c r="AV230" s="13" t="s">
        <v>86</v>
      </c>
      <c r="AW230" s="13" t="s">
        <v>4</v>
      </c>
      <c r="AX230" s="13" t="s">
        <v>84</v>
      </c>
      <c r="AY230" s="229" t="s">
        <v>225</v>
      </c>
    </row>
    <row r="231" s="2" customFormat="1" ht="44.25" customHeight="1">
      <c r="A231" s="39"/>
      <c r="B231" s="40"/>
      <c r="C231" s="205" t="s">
        <v>976</v>
      </c>
      <c r="D231" s="205" t="s">
        <v>227</v>
      </c>
      <c r="E231" s="206" t="s">
        <v>700</v>
      </c>
      <c r="F231" s="207" t="s">
        <v>701</v>
      </c>
      <c r="G231" s="208" t="s">
        <v>361</v>
      </c>
      <c r="H231" s="209">
        <v>0.51500000000000001</v>
      </c>
      <c r="I231" s="210"/>
      <c r="J231" s="211">
        <f>ROUND(I231*H231,2)</f>
        <v>0</v>
      </c>
      <c r="K231" s="207" t="s">
        <v>231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128</v>
      </c>
      <c r="AT231" s="216" t="s">
        <v>227</v>
      </c>
      <c r="AU231" s="216" t="s">
        <v>86</v>
      </c>
      <c r="AY231" s="18" t="s">
        <v>225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128</v>
      </c>
      <c r="BM231" s="216" t="s">
        <v>702</v>
      </c>
    </row>
    <row r="232" s="12" customFormat="1" ht="22.8" customHeight="1">
      <c r="A232" s="12"/>
      <c r="B232" s="189"/>
      <c r="C232" s="190"/>
      <c r="D232" s="191" t="s">
        <v>75</v>
      </c>
      <c r="E232" s="203" t="s">
        <v>703</v>
      </c>
      <c r="F232" s="203" t="s">
        <v>704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SUM(P233:P235)</f>
        <v>0</v>
      </c>
      <c r="Q232" s="197"/>
      <c r="R232" s="198">
        <f>SUM(R233:R235)</f>
        <v>0.028656000000000001</v>
      </c>
      <c r="S232" s="197"/>
      <c r="T232" s="199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0" t="s">
        <v>86</v>
      </c>
      <c r="AT232" s="201" t="s">
        <v>75</v>
      </c>
      <c r="AU232" s="201" t="s">
        <v>84</v>
      </c>
      <c r="AY232" s="200" t="s">
        <v>225</v>
      </c>
      <c r="BK232" s="202">
        <f>SUM(BK233:BK235)</f>
        <v>0</v>
      </c>
    </row>
    <row r="233" s="2" customFormat="1" ht="33" customHeight="1">
      <c r="A233" s="39"/>
      <c r="B233" s="40"/>
      <c r="C233" s="205" t="s">
        <v>978</v>
      </c>
      <c r="D233" s="205" t="s">
        <v>227</v>
      </c>
      <c r="E233" s="206" t="s">
        <v>705</v>
      </c>
      <c r="F233" s="207" t="s">
        <v>706</v>
      </c>
      <c r="G233" s="208" t="s">
        <v>230</v>
      </c>
      <c r="H233" s="209">
        <v>89.549999999999997</v>
      </c>
      <c r="I233" s="210"/>
      <c r="J233" s="211">
        <f>ROUND(I233*H233,2)</f>
        <v>0</v>
      </c>
      <c r="K233" s="207" t="s">
        <v>231</v>
      </c>
      <c r="L233" s="45"/>
      <c r="M233" s="212" t="s">
        <v>19</v>
      </c>
      <c r="N233" s="213" t="s">
        <v>47</v>
      </c>
      <c r="O233" s="85"/>
      <c r="P233" s="214">
        <f>O233*H233</f>
        <v>0</v>
      </c>
      <c r="Q233" s="214">
        <v>0.00032000000000000003</v>
      </c>
      <c r="R233" s="214">
        <f>Q233*H233</f>
        <v>0.028656000000000001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128</v>
      </c>
      <c r="AT233" s="216" t="s">
        <v>227</v>
      </c>
      <c r="AU233" s="216" t="s">
        <v>86</v>
      </c>
      <c r="AY233" s="18" t="s">
        <v>225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84</v>
      </c>
      <c r="BK233" s="217">
        <f>ROUND(I233*H233,2)</f>
        <v>0</v>
      </c>
      <c r="BL233" s="18" t="s">
        <v>128</v>
      </c>
      <c r="BM233" s="216" t="s">
        <v>707</v>
      </c>
    </row>
    <row r="234" s="2" customFormat="1">
      <c r="A234" s="39"/>
      <c r="B234" s="40"/>
      <c r="C234" s="41"/>
      <c r="D234" s="220" t="s">
        <v>414</v>
      </c>
      <c r="E234" s="41"/>
      <c r="F234" s="251" t="s">
        <v>708</v>
      </c>
      <c r="G234" s="41"/>
      <c r="H234" s="41"/>
      <c r="I234" s="252"/>
      <c r="J234" s="41"/>
      <c r="K234" s="41"/>
      <c r="L234" s="45"/>
      <c r="M234" s="253"/>
      <c r="N234" s="254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414</v>
      </c>
      <c r="AU234" s="18" t="s">
        <v>86</v>
      </c>
    </row>
    <row r="235" s="13" customFormat="1">
      <c r="A235" s="13"/>
      <c r="B235" s="218"/>
      <c r="C235" s="219"/>
      <c r="D235" s="220" t="s">
        <v>234</v>
      </c>
      <c r="E235" s="221" t="s">
        <v>19</v>
      </c>
      <c r="F235" s="222" t="s">
        <v>1295</v>
      </c>
      <c r="G235" s="219"/>
      <c r="H235" s="223">
        <v>89.549999999999997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234</v>
      </c>
      <c r="AU235" s="229" t="s">
        <v>86</v>
      </c>
      <c r="AV235" s="13" t="s">
        <v>86</v>
      </c>
      <c r="AW235" s="13" t="s">
        <v>37</v>
      </c>
      <c r="AX235" s="13" t="s">
        <v>84</v>
      </c>
      <c r="AY235" s="229" t="s">
        <v>225</v>
      </c>
    </row>
    <row r="236" s="12" customFormat="1" ht="25.92" customHeight="1">
      <c r="A236" s="12"/>
      <c r="B236" s="189"/>
      <c r="C236" s="190"/>
      <c r="D236" s="191" t="s">
        <v>75</v>
      </c>
      <c r="E236" s="192" t="s">
        <v>410</v>
      </c>
      <c r="F236" s="192" t="s">
        <v>983</v>
      </c>
      <c r="G236" s="190"/>
      <c r="H236" s="190"/>
      <c r="I236" s="193"/>
      <c r="J236" s="194">
        <f>BK236</f>
        <v>0</v>
      </c>
      <c r="K236" s="190"/>
      <c r="L236" s="195"/>
      <c r="M236" s="196"/>
      <c r="N236" s="197"/>
      <c r="O236" s="197"/>
      <c r="P236" s="198">
        <f>P237</f>
        <v>0</v>
      </c>
      <c r="Q236" s="197"/>
      <c r="R236" s="198">
        <f>R237</f>
        <v>0.024839999999999997</v>
      </c>
      <c r="S236" s="197"/>
      <c r="T236" s="199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273</v>
      </c>
      <c r="AT236" s="201" t="s">
        <v>75</v>
      </c>
      <c r="AU236" s="201" t="s">
        <v>76</v>
      </c>
      <c r="AY236" s="200" t="s">
        <v>225</v>
      </c>
      <c r="BK236" s="202">
        <f>BK237</f>
        <v>0</v>
      </c>
    </row>
    <row r="237" s="12" customFormat="1" ht="22.8" customHeight="1">
      <c r="A237" s="12"/>
      <c r="B237" s="189"/>
      <c r="C237" s="190"/>
      <c r="D237" s="191" t="s">
        <v>75</v>
      </c>
      <c r="E237" s="203" t="s">
        <v>984</v>
      </c>
      <c r="F237" s="203" t="s">
        <v>985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SUM(P238:P241)</f>
        <v>0</v>
      </c>
      <c r="Q237" s="197"/>
      <c r="R237" s="198">
        <f>SUM(R238:R241)</f>
        <v>0.024839999999999997</v>
      </c>
      <c r="S237" s="197"/>
      <c r="T237" s="199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273</v>
      </c>
      <c r="AT237" s="201" t="s">
        <v>75</v>
      </c>
      <c r="AU237" s="201" t="s">
        <v>84</v>
      </c>
      <c r="AY237" s="200" t="s">
        <v>225</v>
      </c>
      <c r="BK237" s="202">
        <f>SUM(BK238:BK241)</f>
        <v>0</v>
      </c>
    </row>
    <row r="238" s="2" customFormat="1">
      <c r="A238" s="39"/>
      <c r="B238" s="40"/>
      <c r="C238" s="205" t="s">
        <v>980</v>
      </c>
      <c r="D238" s="205" t="s">
        <v>227</v>
      </c>
      <c r="E238" s="206" t="s">
        <v>987</v>
      </c>
      <c r="F238" s="207" t="s">
        <v>988</v>
      </c>
      <c r="G238" s="208" t="s">
        <v>559</v>
      </c>
      <c r="H238" s="209">
        <v>36</v>
      </c>
      <c r="I238" s="210"/>
      <c r="J238" s="211">
        <f>ROUND(I238*H238,2)</f>
        <v>0</v>
      </c>
      <c r="K238" s="207" t="s">
        <v>231</v>
      </c>
      <c r="L238" s="45"/>
      <c r="M238" s="212" t="s">
        <v>19</v>
      </c>
      <c r="N238" s="213" t="s">
        <v>47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989</v>
      </c>
      <c r="AT238" s="216" t="s">
        <v>227</v>
      </c>
      <c r="AU238" s="216" t="s">
        <v>86</v>
      </c>
      <c r="AY238" s="18" t="s">
        <v>225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84</v>
      </c>
      <c r="BK238" s="217">
        <f>ROUND(I238*H238,2)</f>
        <v>0</v>
      </c>
      <c r="BL238" s="18" t="s">
        <v>989</v>
      </c>
      <c r="BM238" s="216" t="s">
        <v>990</v>
      </c>
    </row>
    <row r="239" s="13" customFormat="1">
      <c r="A239" s="13"/>
      <c r="B239" s="218"/>
      <c r="C239" s="219"/>
      <c r="D239" s="220" t="s">
        <v>234</v>
      </c>
      <c r="E239" s="221" t="s">
        <v>19</v>
      </c>
      <c r="F239" s="222" t="s">
        <v>991</v>
      </c>
      <c r="G239" s="219"/>
      <c r="H239" s="223">
        <v>36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234</v>
      </c>
      <c r="AU239" s="229" t="s">
        <v>86</v>
      </c>
      <c r="AV239" s="13" t="s">
        <v>86</v>
      </c>
      <c r="AW239" s="13" t="s">
        <v>37</v>
      </c>
      <c r="AX239" s="13" t="s">
        <v>84</v>
      </c>
      <c r="AY239" s="229" t="s">
        <v>225</v>
      </c>
    </row>
    <row r="240" s="2" customFormat="1" ht="16.5" customHeight="1">
      <c r="A240" s="39"/>
      <c r="B240" s="40"/>
      <c r="C240" s="241" t="s">
        <v>981</v>
      </c>
      <c r="D240" s="241" t="s">
        <v>410</v>
      </c>
      <c r="E240" s="242" t="s">
        <v>993</v>
      </c>
      <c r="F240" s="243" t="s">
        <v>994</v>
      </c>
      <c r="G240" s="244" t="s">
        <v>559</v>
      </c>
      <c r="H240" s="245">
        <v>36</v>
      </c>
      <c r="I240" s="246"/>
      <c r="J240" s="247">
        <f>ROUND(I240*H240,2)</f>
        <v>0</v>
      </c>
      <c r="K240" s="243" t="s">
        <v>19</v>
      </c>
      <c r="L240" s="248"/>
      <c r="M240" s="249" t="s">
        <v>19</v>
      </c>
      <c r="N240" s="250" t="s">
        <v>47</v>
      </c>
      <c r="O240" s="85"/>
      <c r="P240" s="214">
        <f>O240*H240</f>
        <v>0</v>
      </c>
      <c r="Q240" s="214">
        <v>0.00068999999999999997</v>
      </c>
      <c r="R240" s="214">
        <f>Q240*H240</f>
        <v>0.024839999999999997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995</v>
      </c>
      <c r="AT240" s="216" t="s">
        <v>410</v>
      </c>
      <c r="AU240" s="216" t="s">
        <v>86</v>
      </c>
      <c r="AY240" s="18" t="s">
        <v>225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84</v>
      </c>
      <c r="BK240" s="217">
        <f>ROUND(I240*H240,2)</f>
        <v>0</v>
      </c>
      <c r="BL240" s="18" t="s">
        <v>995</v>
      </c>
      <c r="BM240" s="216" t="s">
        <v>996</v>
      </c>
    </row>
    <row r="241" s="2" customFormat="1">
      <c r="A241" s="39"/>
      <c r="B241" s="40"/>
      <c r="C241" s="205" t="s">
        <v>986</v>
      </c>
      <c r="D241" s="205" t="s">
        <v>227</v>
      </c>
      <c r="E241" s="206" t="s">
        <v>997</v>
      </c>
      <c r="F241" s="207" t="s">
        <v>998</v>
      </c>
      <c r="G241" s="208" t="s">
        <v>559</v>
      </c>
      <c r="H241" s="209">
        <v>36</v>
      </c>
      <c r="I241" s="210"/>
      <c r="J241" s="211">
        <f>ROUND(I241*H241,2)</f>
        <v>0</v>
      </c>
      <c r="K241" s="207" t="s">
        <v>231</v>
      </c>
      <c r="L241" s="45"/>
      <c r="M241" s="265" t="s">
        <v>19</v>
      </c>
      <c r="N241" s="266" t="s">
        <v>47</v>
      </c>
      <c r="O241" s="267"/>
      <c r="P241" s="268">
        <f>O241*H241</f>
        <v>0</v>
      </c>
      <c r="Q241" s="268">
        <v>0</v>
      </c>
      <c r="R241" s="268">
        <f>Q241*H241</f>
        <v>0</v>
      </c>
      <c r="S241" s="268">
        <v>0</v>
      </c>
      <c r="T241" s="26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989</v>
      </c>
      <c r="AT241" s="216" t="s">
        <v>227</v>
      </c>
      <c r="AU241" s="216" t="s">
        <v>86</v>
      </c>
      <c r="AY241" s="18" t="s">
        <v>225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84</v>
      </c>
      <c r="BK241" s="217">
        <f>ROUND(I241*H241,2)</f>
        <v>0</v>
      </c>
      <c r="BL241" s="18" t="s">
        <v>989</v>
      </c>
      <c r="BM241" s="216" t="s">
        <v>999</v>
      </c>
    </row>
    <row r="242" s="2" customFormat="1" ht="6.96" customHeight="1">
      <c r="A242" s="39"/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sheet="1" autoFilter="0" formatColumns="0" formatRows="0" objects="1" scenarios="1" spinCount="100000" saltValue="I6LtFD63kqXcubwilFYhJ0ySfQKM2SK/EfDT9xWGSpCVgulD4tpd3A7/fihqK081nlTG2XBIqXViBxfY8SxDVw==" hashValue="NQkQiK3tH2xwYLElhgVDb52Evy6VwN50hi/Vvd3JViH6RB8YZ0NwQhOM94sfhY2W9JYapCL02wGeOnJJU5fAIQ==" algorithmName="SHA-512" password="CC35"/>
  <autoFilter ref="C90:K24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165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1296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1297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783</v>
      </c>
      <c r="BA6" s="270" t="s">
        <v>784</v>
      </c>
      <c r="BB6" s="270" t="s">
        <v>559</v>
      </c>
      <c r="BC6" s="270" t="s">
        <v>151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654</v>
      </c>
      <c r="BA7" s="270" t="s">
        <v>655</v>
      </c>
      <c r="BB7" s="270" t="s">
        <v>230</v>
      </c>
      <c r="BC7" s="270" t="s">
        <v>1298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1221</v>
      </c>
      <c r="BA8" s="270" t="s">
        <v>1222</v>
      </c>
      <c r="BB8" s="270" t="s">
        <v>559</v>
      </c>
      <c r="BC8" s="270" t="s">
        <v>140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1299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781</v>
      </c>
      <c r="BA9" s="270" t="s">
        <v>782</v>
      </c>
      <c r="BB9" s="270" t="s">
        <v>248</v>
      </c>
      <c r="BC9" s="270" t="s">
        <v>365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ROUND((SUM(BE90:BE196)),  2)</f>
        <v>0</v>
      </c>
      <c r="G33" s="39"/>
      <c r="H33" s="39"/>
      <c r="I33" s="149">
        <v>0.20999999999999999</v>
      </c>
      <c r="J33" s="148">
        <f>ROUND(((SUM(BE90:BE196))*I33),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ROUND((SUM(BF90:BF196)),  2)</f>
        <v>0</v>
      </c>
      <c r="G34" s="39"/>
      <c r="H34" s="39"/>
      <c r="I34" s="149">
        <v>0.14999999999999999</v>
      </c>
      <c r="J34" s="148">
        <f>ROUND(((SUM(BF90:BF196))*I34),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ROUND((SUM(BG90:BG196)),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ROUND((SUM(BH90:BH196)),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ROUND((SUM(BI90:BI196)),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28 - P1+P2+P3-17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J122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207</v>
      </c>
      <c r="E63" s="175"/>
      <c r="F63" s="175"/>
      <c r="G63" s="175"/>
      <c r="H63" s="175"/>
      <c r="I63" s="175"/>
      <c r="J63" s="176">
        <f>J140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208</v>
      </c>
      <c r="E64" s="175"/>
      <c r="F64" s="175"/>
      <c r="G64" s="175"/>
      <c r="H64" s="175"/>
      <c r="I64" s="175"/>
      <c r="J64" s="176">
        <f>J165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209</v>
      </c>
      <c r="E65" s="175"/>
      <c r="F65" s="175"/>
      <c r="G65" s="175"/>
      <c r="H65" s="175"/>
      <c r="I65" s="175"/>
      <c r="J65" s="176">
        <f>J172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658</v>
      </c>
      <c r="E66" s="169"/>
      <c r="F66" s="169"/>
      <c r="G66" s="169"/>
      <c r="H66" s="169"/>
      <c r="I66" s="169"/>
      <c r="J66" s="170">
        <f>J174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2"/>
      <c r="C67" s="173"/>
      <c r="D67" s="174" t="s">
        <v>659</v>
      </c>
      <c r="E67" s="175"/>
      <c r="F67" s="175"/>
      <c r="G67" s="175"/>
      <c r="H67" s="175"/>
      <c r="I67" s="175"/>
      <c r="J67" s="176">
        <f>J175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660</v>
      </c>
      <c r="E68" s="175"/>
      <c r="F68" s="175"/>
      <c r="G68" s="175"/>
      <c r="H68" s="175"/>
      <c r="I68" s="175"/>
      <c r="J68" s="176">
        <f>J187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6"/>
      <c r="C69" s="167"/>
      <c r="D69" s="168" t="s">
        <v>799</v>
      </c>
      <c r="E69" s="169"/>
      <c r="F69" s="169"/>
      <c r="G69" s="169"/>
      <c r="H69" s="169"/>
      <c r="I69" s="169"/>
      <c r="J69" s="170">
        <f>J191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2"/>
      <c r="C70" s="173"/>
      <c r="D70" s="174" t="s">
        <v>800</v>
      </c>
      <c r="E70" s="175"/>
      <c r="F70" s="175"/>
      <c r="G70" s="175"/>
      <c r="H70" s="175"/>
      <c r="I70" s="175"/>
      <c r="J70" s="176">
        <f>J192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210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6.25" customHeight="1">
      <c r="A80" s="39"/>
      <c r="B80" s="40"/>
      <c r="C80" s="41"/>
      <c r="D80" s="41"/>
      <c r="E80" s="161" t="str">
        <f>E7</f>
        <v>Modernizace dopravního značení, 3. etapa, 5. května, č. akce 9991771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197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28 - P1+P2+P3-17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>Praha 4</v>
      </c>
      <c r="G84" s="41"/>
      <c r="H84" s="41"/>
      <c r="I84" s="33" t="s">
        <v>23</v>
      </c>
      <c r="J84" s="73" t="str">
        <f>IF(J12="","",J12)</f>
        <v>22. 2. 2021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Technická správa komunikací hl. m. Prahy, a.s.</v>
      </c>
      <c r="G86" s="41"/>
      <c r="H86" s="41"/>
      <c r="I86" s="33" t="s">
        <v>33</v>
      </c>
      <c r="J86" s="37" t="str">
        <f>E21</f>
        <v>d plus projektová a inženýrská a.s.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33" t="s">
        <v>38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8"/>
      <c r="B89" s="179"/>
      <c r="C89" s="180" t="s">
        <v>211</v>
      </c>
      <c r="D89" s="181" t="s">
        <v>61</v>
      </c>
      <c r="E89" s="181" t="s">
        <v>57</v>
      </c>
      <c r="F89" s="181" t="s">
        <v>58</v>
      </c>
      <c r="G89" s="181" t="s">
        <v>212</v>
      </c>
      <c r="H89" s="181" t="s">
        <v>213</v>
      </c>
      <c r="I89" s="181" t="s">
        <v>214</v>
      </c>
      <c r="J89" s="181" t="s">
        <v>201</v>
      </c>
      <c r="K89" s="182" t="s">
        <v>215</v>
      </c>
      <c r="L89" s="183"/>
      <c r="M89" s="93" t="s">
        <v>19</v>
      </c>
      <c r="N89" s="94" t="s">
        <v>46</v>
      </c>
      <c r="O89" s="94" t="s">
        <v>216</v>
      </c>
      <c r="P89" s="94" t="s">
        <v>217</v>
      </c>
      <c r="Q89" s="94" t="s">
        <v>218</v>
      </c>
      <c r="R89" s="94" t="s">
        <v>219</v>
      </c>
      <c r="S89" s="94" t="s">
        <v>220</v>
      </c>
      <c r="T89" s="95" t="s">
        <v>221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="2" customFormat="1" ht="22.8" customHeight="1">
      <c r="A90" s="39"/>
      <c r="B90" s="40"/>
      <c r="C90" s="100" t="s">
        <v>222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P91+P174+P191</f>
        <v>0</v>
      </c>
      <c r="Q90" s="97"/>
      <c r="R90" s="186">
        <f>R91+R174+R191</f>
        <v>69.375112740000006</v>
      </c>
      <c r="S90" s="97"/>
      <c r="T90" s="187">
        <f>T91+T174+T191</f>
        <v>29.437000000000001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75</v>
      </c>
      <c r="AU90" s="18" t="s">
        <v>202</v>
      </c>
      <c r="BK90" s="188">
        <f>BK91+BK174+BK191</f>
        <v>0</v>
      </c>
    </row>
    <row r="91" s="12" customFormat="1" ht="25.92" customHeight="1">
      <c r="A91" s="12"/>
      <c r="B91" s="189"/>
      <c r="C91" s="190"/>
      <c r="D91" s="191" t="s">
        <v>75</v>
      </c>
      <c r="E91" s="192" t="s">
        <v>223</v>
      </c>
      <c r="F91" s="192" t="s">
        <v>224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P92+P122+P140+P165+P172</f>
        <v>0</v>
      </c>
      <c r="Q91" s="197"/>
      <c r="R91" s="198">
        <f>R92+R122+R140+R165+R172</f>
        <v>68.808755140000002</v>
      </c>
      <c r="S91" s="197"/>
      <c r="T91" s="199">
        <f>T92+T122+T140+T165+T172</f>
        <v>29.042000000000002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84</v>
      </c>
      <c r="AT91" s="201" t="s">
        <v>75</v>
      </c>
      <c r="AU91" s="201" t="s">
        <v>76</v>
      </c>
      <c r="AY91" s="200" t="s">
        <v>225</v>
      </c>
      <c r="BK91" s="202">
        <f>BK92+BK122+BK140+BK165+BK172</f>
        <v>0</v>
      </c>
    </row>
    <row r="92" s="12" customFormat="1" ht="22.8" customHeight="1">
      <c r="A92" s="12"/>
      <c r="B92" s="189"/>
      <c r="C92" s="190"/>
      <c r="D92" s="191" t="s">
        <v>75</v>
      </c>
      <c r="E92" s="203" t="s">
        <v>84</v>
      </c>
      <c r="F92" s="203" t="s">
        <v>226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SUM(P93:P121)</f>
        <v>0</v>
      </c>
      <c r="Q92" s="197"/>
      <c r="R92" s="198">
        <f>SUM(R93:R121)</f>
        <v>0.002</v>
      </c>
      <c r="S92" s="197"/>
      <c r="T92" s="199">
        <f>SUM(T93:T121)</f>
        <v>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84</v>
      </c>
      <c r="AY92" s="200" t="s">
        <v>225</v>
      </c>
      <c r="BK92" s="202">
        <f>SUM(BK93:BK121)</f>
        <v>0</v>
      </c>
    </row>
    <row r="93" s="2" customFormat="1" ht="44.25" customHeight="1">
      <c r="A93" s="39"/>
      <c r="B93" s="40"/>
      <c r="C93" s="205" t="s">
        <v>84</v>
      </c>
      <c r="D93" s="205" t="s">
        <v>227</v>
      </c>
      <c r="E93" s="206" t="s">
        <v>1226</v>
      </c>
      <c r="F93" s="207" t="s">
        <v>1227</v>
      </c>
      <c r="G93" s="208" t="s">
        <v>559</v>
      </c>
      <c r="H93" s="209">
        <v>20</v>
      </c>
      <c r="I93" s="210"/>
      <c r="J93" s="211">
        <f>ROUND(I93*H93,2)</f>
        <v>0</v>
      </c>
      <c r="K93" s="207" t="s">
        <v>231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0.28999999999999998</v>
      </c>
      <c r="T93" s="215">
        <f>S93*H93</f>
        <v>5.7999999999999998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1228</v>
      </c>
    </row>
    <row r="94" s="13" customFormat="1">
      <c r="A94" s="13"/>
      <c r="B94" s="218"/>
      <c r="C94" s="219"/>
      <c r="D94" s="220" t="s">
        <v>234</v>
      </c>
      <c r="E94" s="221" t="s">
        <v>1221</v>
      </c>
      <c r="F94" s="222" t="s">
        <v>1229</v>
      </c>
      <c r="G94" s="219"/>
      <c r="H94" s="223">
        <v>20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234</v>
      </c>
      <c r="AU94" s="229" t="s">
        <v>86</v>
      </c>
      <c r="AV94" s="13" t="s">
        <v>86</v>
      </c>
      <c r="AW94" s="13" t="s">
        <v>37</v>
      </c>
      <c r="AX94" s="13" t="s">
        <v>84</v>
      </c>
      <c r="AY94" s="229" t="s">
        <v>225</v>
      </c>
    </row>
    <row r="95" s="2" customFormat="1">
      <c r="A95" s="39"/>
      <c r="B95" s="40"/>
      <c r="C95" s="205" t="s">
        <v>86</v>
      </c>
      <c r="D95" s="205" t="s">
        <v>227</v>
      </c>
      <c r="E95" s="206" t="s">
        <v>821</v>
      </c>
      <c r="F95" s="207" t="s">
        <v>822</v>
      </c>
      <c r="G95" s="208" t="s">
        <v>230</v>
      </c>
      <c r="H95" s="209">
        <v>100</v>
      </c>
      <c r="I95" s="210"/>
      <c r="J95" s="211">
        <f>ROUND(I95*H95,2)</f>
        <v>0</v>
      </c>
      <c r="K95" s="207" t="s">
        <v>231</v>
      </c>
      <c r="L95" s="45"/>
      <c r="M95" s="212" t="s">
        <v>19</v>
      </c>
      <c r="N95" s="213" t="s">
        <v>47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232</v>
      </c>
      <c r="AT95" s="216" t="s">
        <v>227</v>
      </c>
      <c r="AU95" s="216" t="s">
        <v>86</v>
      </c>
      <c r="AY95" s="18" t="s">
        <v>225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84</v>
      </c>
      <c r="BK95" s="217">
        <f>ROUND(I95*H95,2)</f>
        <v>0</v>
      </c>
      <c r="BL95" s="18" t="s">
        <v>232</v>
      </c>
      <c r="BM95" s="216" t="s">
        <v>823</v>
      </c>
    </row>
    <row r="96" s="13" customFormat="1">
      <c r="A96" s="13"/>
      <c r="B96" s="218"/>
      <c r="C96" s="219"/>
      <c r="D96" s="220" t="s">
        <v>234</v>
      </c>
      <c r="E96" s="221" t="s">
        <v>19</v>
      </c>
      <c r="F96" s="222" t="s">
        <v>1300</v>
      </c>
      <c r="G96" s="219"/>
      <c r="H96" s="223">
        <v>100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234</v>
      </c>
      <c r="AU96" s="229" t="s">
        <v>86</v>
      </c>
      <c r="AV96" s="13" t="s">
        <v>86</v>
      </c>
      <c r="AW96" s="13" t="s">
        <v>37</v>
      </c>
      <c r="AX96" s="13" t="s">
        <v>84</v>
      </c>
      <c r="AY96" s="229" t="s">
        <v>225</v>
      </c>
    </row>
    <row r="97" s="2" customFormat="1" ht="44.25" customHeight="1">
      <c r="A97" s="39"/>
      <c r="B97" s="40"/>
      <c r="C97" s="205" t="s">
        <v>273</v>
      </c>
      <c r="D97" s="205" t="s">
        <v>227</v>
      </c>
      <c r="E97" s="206" t="s">
        <v>246</v>
      </c>
      <c r="F97" s="207" t="s">
        <v>247</v>
      </c>
      <c r="G97" s="208" t="s">
        <v>248</v>
      </c>
      <c r="H97" s="209">
        <v>56.399999999999999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825</v>
      </c>
    </row>
    <row r="98" s="13" customFormat="1">
      <c r="A98" s="13"/>
      <c r="B98" s="218"/>
      <c r="C98" s="219"/>
      <c r="D98" s="220" t="s">
        <v>234</v>
      </c>
      <c r="E98" s="221" t="s">
        <v>19</v>
      </c>
      <c r="F98" s="222" t="s">
        <v>1231</v>
      </c>
      <c r="G98" s="219"/>
      <c r="H98" s="223">
        <v>64.400000000000006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234</v>
      </c>
      <c r="AU98" s="229" t="s">
        <v>86</v>
      </c>
      <c r="AV98" s="13" t="s">
        <v>86</v>
      </c>
      <c r="AW98" s="13" t="s">
        <v>37</v>
      </c>
      <c r="AX98" s="13" t="s">
        <v>76</v>
      </c>
      <c r="AY98" s="229" t="s">
        <v>225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827</v>
      </c>
      <c r="G99" s="219"/>
      <c r="H99" s="223">
        <v>-8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76</v>
      </c>
      <c r="AY99" s="229" t="s">
        <v>225</v>
      </c>
    </row>
    <row r="100" s="14" customFormat="1">
      <c r="A100" s="14"/>
      <c r="B100" s="230"/>
      <c r="C100" s="231"/>
      <c r="D100" s="220" t="s">
        <v>234</v>
      </c>
      <c r="E100" s="232" t="s">
        <v>778</v>
      </c>
      <c r="F100" s="233" t="s">
        <v>245</v>
      </c>
      <c r="G100" s="231"/>
      <c r="H100" s="234">
        <v>56.399999999999999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234</v>
      </c>
      <c r="AU100" s="240" t="s">
        <v>86</v>
      </c>
      <c r="AV100" s="14" t="s">
        <v>232</v>
      </c>
      <c r="AW100" s="14" t="s">
        <v>37</v>
      </c>
      <c r="AX100" s="14" t="s">
        <v>84</v>
      </c>
      <c r="AY100" s="240" t="s">
        <v>225</v>
      </c>
    </row>
    <row r="101" s="2" customFormat="1" ht="55.5" customHeight="1">
      <c r="A101" s="39"/>
      <c r="B101" s="40"/>
      <c r="C101" s="205" t="s">
        <v>232</v>
      </c>
      <c r="D101" s="205" t="s">
        <v>227</v>
      </c>
      <c r="E101" s="206" t="s">
        <v>828</v>
      </c>
      <c r="F101" s="207" t="s">
        <v>829</v>
      </c>
      <c r="G101" s="208" t="s">
        <v>248</v>
      </c>
      <c r="H101" s="209">
        <v>8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2.3999999999999999</v>
      </c>
      <c r="T101" s="215">
        <f>S101*H101</f>
        <v>19.199999999999999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1301</v>
      </c>
    </row>
    <row r="102" s="13" customFormat="1">
      <c r="A102" s="13"/>
      <c r="B102" s="218"/>
      <c r="C102" s="219"/>
      <c r="D102" s="220" t="s">
        <v>234</v>
      </c>
      <c r="E102" s="221" t="s">
        <v>781</v>
      </c>
      <c r="F102" s="222" t="s">
        <v>831</v>
      </c>
      <c r="G102" s="219"/>
      <c r="H102" s="223">
        <v>8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234</v>
      </c>
      <c r="AU102" s="229" t="s">
        <v>86</v>
      </c>
      <c r="AV102" s="13" t="s">
        <v>86</v>
      </c>
      <c r="AW102" s="13" t="s">
        <v>37</v>
      </c>
      <c r="AX102" s="13" t="s">
        <v>84</v>
      </c>
      <c r="AY102" s="229" t="s">
        <v>225</v>
      </c>
    </row>
    <row r="103" s="2" customFormat="1">
      <c r="A103" s="39"/>
      <c r="B103" s="40"/>
      <c r="C103" s="205" t="s">
        <v>327</v>
      </c>
      <c r="D103" s="205" t="s">
        <v>227</v>
      </c>
      <c r="E103" s="206" t="s">
        <v>832</v>
      </c>
      <c r="F103" s="207" t="s">
        <v>833</v>
      </c>
      <c r="G103" s="208" t="s">
        <v>248</v>
      </c>
      <c r="H103" s="209">
        <v>18.276</v>
      </c>
      <c r="I103" s="210"/>
      <c r="J103" s="211">
        <f>ROUND(I103*H103,2)</f>
        <v>0</v>
      </c>
      <c r="K103" s="207" t="s">
        <v>231</v>
      </c>
      <c r="L103" s="45"/>
      <c r="M103" s="212" t="s">
        <v>19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232</v>
      </c>
      <c r="AT103" s="216" t="s">
        <v>227</v>
      </c>
      <c r="AU103" s="216" t="s">
        <v>86</v>
      </c>
      <c r="AY103" s="18" t="s">
        <v>225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232</v>
      </c>
      <c r="BM103" s="216" t="s">
        <v>834</v>
      </c>
    </row>
    <row r="104" s="13" customFormat="1">
      <c r="A104" s="13"/>
      <c r="B104" s="218"/>
      <c r="C104" s="219"/>
      <c r="D104" s="220" t="s">
        <v>234</v>
      </c>
      <c r="E104" s="221" t="s">
        <v>19</v>
      </c>
      <c r="F104" s="222" t="s">
        <v>835</v>
      </c>
      <c r="G104" s="219"/>
      <c r="H104" s="223">
        <v>18.276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84</v>
      </c>
      <c r="AY104" s="229" t="s">
        <v>225</v>
      </c>
    </row>
    <row r="105" s="2" customFormat="1" ht="66.75" customHeight="1">
      <c r="A105" s="39"/>
      <c r="B105" s="40"/>
      <c r="C105" s="205" t="s">
        <v>354</v>
      </c>
      <c r="D105" s="205" t="s">
        <v>227</v>
      </c>
      <c r="E105" s="206" t="s">
        <v>836</v>
      </c>
      <c r="F105" s="207" t="s">
        <v>837</v>
      </c>
      <c r="G105" s="208" t="s">
        <v>248</v>
      </c>
      <c r="H105" s="209">
        <v>182.75999999999999</v>
      </c>
      <c r="I105" s="210"/>
      <c r="J105" s="211">
        <f>ROUND(I105*H105,2)</f>
        <v>0</v>
      </c>
      <c r="K105" s="207" t="s">
        <v>231</v>
      </c>
      <c r="L105" s="45"/>
      <c r="M105" s="212" t="s">
        <v>19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232</v>
      </c>
      <c r="AT105" s="216" t="s">
        <v>227</v>
      </c>
      <c r="AU105" s="216" t="s">
        <v>86</v>
      </c>
      <c r="AY105" s="18" t="s">
        <v>225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84</v>
      </c>
      <c r="BK105" s="217">
        <f>ROUND(I105*H105,2)</f>
        <v>0</v>
      </c>
      <c r="BL105" s="18" t="s">
        <v>232</v>
      </c>
      <c r="BM105" s="216" t="s">
        <v>838</v>
      </c>
    </row>
    <row r="106" s="13" customFormat="1">
      <c r="A106" s="13"/>
      <c r="B106" s="218"/>
      <c r="C106" s="219"/>
      <c r="D106" s="220" t="s">
        <v>234</v>
      </c>
      <c r="E106" s="221" t="s">
        <v>19</v>
      </c>
      <c r="F106" s="222" t="s">
        <v>835</v>
      </c>
      <c r="G106" s="219"/>
      <c r="H106" s="223">
        <v>18.276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84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19"/>
      <c r="F107" s="222" t="s">
        <v>839</v>
      </c>
      <c r="G107" s="219"/>
      <c r="H107" s="223">
        <v>182.75999999999999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4</v>
      </c>
      <c r="AX107" s="13" t="s">
        <v>84</v>
      </c>
      <c r="AY107" s="229" t="s">
        <v>225</v>
      </c>
    </row>
    <row r="108" s="2" customFormat="1" ht="44.25" customHeight="1">
      <c r="A108" s="39"/>
      <c r="B108" s="40"/>
      <c r="C108" s="205" t="s">
        <v>358</v>
      </c>
      <c r="D108" s="205" t="s">
        <v>227</v>
      </c>
      <c r="E108" s="206" t="s">
        <v>840</v>
      </c>
      <c r="F108" s="207" t="s">
        <v>841</v>
      </c>
      <c r="G108" s="208" t="s">
        <v>361</v>
      </c>
      <c r="H108" s="209">
        <v>32.896999999999998</v>
      </c>
      <c r="I108" s="210"/>
      <c r="J108" s="211">
        <f>ROUND(I108*H108,2)</f>
        <v>0</v>
      </c>
      <c r="K108" s="207" t="s">
        <v>231</v>
      </c>
      <c r="L108" s="45"/>
      <c r="M108" s="212" t="s">
        <v>19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232</v>
      </c>
      <c r="AT108" s="216" t="s">
        <v>227</v>
      </c>
      <c r="AU108" s="216" t="s">
        <v>86</v>
      </c>
      <c r="AY108" s="18" t="s">
        <v>225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84</v>
      </c>
      <c r="BK108" s="217">
        <f>ROUND(I108*H108,2)</f>
        <v>0</v>
      </c>
      <c r="BL108" s="18" t="s">
        <v>232</v>
      </c>
      <c r="BM108" s="216" t="s">
        <v>842</v>
      </c>
    </row>
    <row r="109" s="13" customFormat="1">
      <c r="A109" s="13"/>
      <c r="B109" s="218"/>
      <c r="C109" s="219"/>
      <c r="D109" s="220" t="s">
        <v>234</v>
      </c>
      <c r="E109" s="219"/>
      <c r="F109" s="222" t="s">
        <v>843</v>
      </c>
      <c r="G109" s="219"/>
      <c r="H109" s="223">
        <v>32.896999999999998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234</v>
      </c>
      <c r="AU109" s="229" t="s">
        <v>86</v>
      </c>
      <c r="AV109" s="13" t="s">
        <v>86</v>
      </c>
      <c r="AW109" s="13" t="s">
        <v>4</v>
      </c>
      <c r="AX109" s="13" t="s">
        <v>84</v>
      </c>
      <c r="AY109" s="229" t="s">
        <v>225</v>
      </c>
    </row>
    <row r="110" s="2" customFormat="1">
      <c r="A110" s="39"/>
      <c r="B110" s="40"/>
      <c r="C110" s="205" t="s">
        <v>365</v>
      </c>
      <c r="D110" s="205" t="s">
        <v>227</v>
      </c>
      <c r="E110" s="206" t="s">
        <v>844</v>
      </c>
      <c r="F110" s="207" t="s">
        <v>845</v>
      </c>
      <c r="G110" s="208" t="s">
        <v>248</v>
      </c>
      <c r="H110" s="209">
        <v>18.276</v>
      </c>
      <c r="I110" s="210"/>
      <c r="J110" s="211">
        <f>ROUND(I110*H110,2)</f>
        <v>0</v>
      </c>
      <c r="K110" s="207" t="s">
        <v>231</v>
      </c>
      <c r="L110" s="45"/>
      <c r="M110" s="212" t="s">
        <v>19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232</v>
      </c>
      <c r="AT110" s="216" t="s">
        <v>227</v>
      </c>
      <c r="AU110" s="216" t="s">
        <v>86</v>
      </c>
      <c r="AY110" s="18" t="s">
        <v>225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84</v>
      </c>
      <c r="BK110" s="217">
        <f>ROUND(I110*H110,2)</f>
        <v>0</v>
      </c>
      <c r="BL110" s="18" t="s">
        <v>232</v>
      </c>
      <c r="BM110" s="216" t="s">
        <v>846</v>
      </c>
    </row>
    <row r="111" s="13" customFormat="1">
      <c r="A111" s="13"/>
      <c r="B111" s="218"/>
      <c r="C111" s="219"/>
      <c r="D111" s="220" t="s">
        <v>234</v>
      </c>
      <c r="E111" s="221" t="s">
        <v>19</v>
      </c>
      <c r="F111" s="222" t="s">
        <v>835</v>
      </c>
      <c r="G111" s="219"/>
      <c r="H111" s="223">
        <v>18.276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234</v>
      </c>
      <c r="AU111" s="229" t="s">
        <v>86</v>
      </c>
      <c r="AV111" s="13" t="s">
        <v>86</v>
      </c>
      <c r="AW111" s="13" t="s">
        <v>37</v>
      </c>
      <c r="AX111" s="13" t="s">
        <v>84</v>
      </c>
      <c r="AY111" s="229" t="s">
        <v>225</v>
      </c>
    </row>
    <row r="112" s="2" customFormat="1" ht="44.25" customHeight="1">
      <c r="A112" s="39"/>
      <c r="B112" s="40"/>
      <c r="C112" s="205" t="s">
        <v>369</v>
      </c>
      <c r="D112" s="205" t="s">
        <v>227</v>
      </c>
      <c r="E112" s="206" t="s">
        <v>274</v>
      </c>
      <c r="F112" s="207" t="s">
        <v>275</v>
      </c>
      <c r="G112" s="208" t="s">
        <v>248</v>
      </c>
      <c r="H112" s="209">
        <v>38.124000000000002</v>
      </c>
      <c r="I112" s="210"/>
      <c r="J112" s="211">
        <f>ROUND(I112*H112,2)</f>
        <v>0</v>
      </c>
      <c r="K112" s="207" t="s">
        <v>231</v>
      </c>
      <c r="L112" s="45"/>
      <c r="M112" s="212" t="s">
        <v>19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232</v>
      </c>
      <c r="AT112" s="216" t="s">
        <v>227</v>
      </c>
      <c r="AU112" s="216" t="s">
        <v>86</v>
      </c>
      <c r="AY112" s="18" t="s">
        <v>225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84</v>
      </c>
      <c r="BK112" s="217">
        <f>ROUND(I112*H112,2)</f>
        <v>0</v>
      </c>
      <c r="BL112" s="18" t="s">
        <v>232</v>
      </c>
      <c r="BM112" s="216" t="s">
        <v>847</v>
      </c>
    </row>
    <row r="113" s="13" customFormat="1">
      <c r="A113" s="13"/>
      <c r="B113" s="218"/>
      <c r="C113" s="219"/>
      <c r="D113" s="220" t="s">
        <v>234</v>
      </c>
      <c r="E113" s="221" t="s">
        <v>19</v>
      </c>
      <c r="F113" s="222" t="s">
        <v>848</v>
      </c>
      <c r="G113" s="219"/>
      <c r="H113" s="223">
        <v>56.399999999999999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37</v>
      </c>
      <c r="AX113" s="13" t="s">
        <v>76</v>
      </c>
      <c r="AY113" s="229" t="s">
        <v>225</v>
      </c>
    </row>
    <row r="114" s="13" customFormat="1">
      <c r="A114" s="13"/>
      <c r="B114" s="218"/>
      <c r="C114" s="219"/>
      <c r="D114" s="220" t="s">
        <v>234</v>
      </c>
      <c r="E114" s="221" t="s">
        <v>19</v>
      </c>
      <c r="F114" s="222" t="s">
        <v>849</v>
      </c>
      <c r="G114" s="219"/>
      <c r="H114" s="223">
        <v>-18.276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76</v>
      </c>
      <c r="AY114" s="229" t="s">
        <v>225</v>
      </c>
    </row>
    <row r="115" s="14" customFormat="1">
      <c r="A115" s="14"/>
      <c r="B115" s="230"/>
      <c r="C115" s="231"/>
      <c r="D115" s="220" t="s">
        <v>234</v>
      </c>
      <c r="E115" s="232" t="s">
        <v>775</v>
      </c>
      <c r="F115" s="233" t="s">
        <v>245</v>
      </c>
      <c r="G115" s="231"/>
      <c r="H115" s="234">
        <v>38.124000000000002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234</v>
      </c>
      <c r="AU115" s="240" t="s">
        <v>86</v>
      </c>
      <c r="AV115" s="14" t="s">
        <v>232</v>
      </c>
      <c r="AW115" s="14" t="s">
        <v>37</v>
      </c>
      <c r="AX115" s="14" t="s">
        <v>84</v>
      </c>
      <c r="AY115" s="240" t="s">
        <v>225</v>
      </c>
    </row>
    <row r="116" s="2" customFormat="1">
      <c r="A116" s="39"/>
      <c r="B116" s="40"/>
      <c r="C116" s="205" t="s">
        <v>111</v>
      </c>
      <c r="D116" s="205" t="s">
        <v>227</v>
      </c>
      <c r="E116" s="206" t="s">
        <v>850</v>
      </c>
      <c r="F116" s="207" t="s">
        <v>851</v>
      </c>
      <c r="G116" s="208" t="s">
        <v>230</v>
      </c>
      <c r="H116" s="209">
        <v>100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232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232</v>
      </c>
      <c r="BM116" s="216" t="s">
        <v>852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1300</v>
      </c>
      <c r="G117" s="219"/>
      <c r="H117" s="223">
        <v>100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84</v>
      </c>
      <c r="AY117" s="229" t="s">
        <v>225</v>
      </c>
    </row>
    <row r="118" s="2" customFormat="1">
      <c r="A118" s="39"/>
      <c r="B118" s="40"/>
      <c r="C118" s="205" t="s">
        <v>114</v>
      </c>
      <c r="D118" s="205" t="s">
        <v>227</v>
      </c>
      <c r="E118" s="206" t="s">
        <v>853</v>
      </c>
      <c r="F118" s="207" t="s">
        <v>854</v>
      </c>
      <c r="G118" s="208" t="s">
        <v>230</v>
      </c>
      <c r="H118" s="209">
        <v>100</v>
      </c>
      <c r="I118" s="210"/>
      <c r="J118" s="211">
        <f>ROUND(I118*H118,2)</f>
        <v>0</v>
      </c>
      <c r="K118" s="207" t="s">
        <v>231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232</v>
      </c>
      <c r="AT118" s="216" t="s">
        <v>227</v>
      </c>
      <c r="AU118" s="216" t="s">
        <v>86</v>
      </c>
      <c r="AY118" s="18" t="s">
        <v>225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232</v>
      </c>
      <c r="BM118" s="216" t="s">
        <v>855</v>
      </c>
    </row>
    <row r="119" s="13" customFormat="1">
      <c r="A119" s="13"/>
      <c r="B119" s="218"/>
      <c r="C119" s="219"/>
      <c r="D119" s="220" t="s">
        <v>234</v>
      </c>
      <c r="E119" s="221" t="s">
        <v>19</v>
      </c>
      <c r="F119" s="222" t="s">
        <v>1300</v>
      </c>
      <c r="G119" s="219"/>
      <c r="H119" s="223">
        <v>100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84</v>
      </c>
      <c r="AY119" s="229" t="s">
        <v>225</v>
      </c>
    </row>
    <row r="120" s="2" customFormat="1" ht="16.5" customHeight="1">
      <c r="A120" s="39"/>
      <c r="B120" s="40"/>
      <c r="C120" s="241" t="s">
        <v>117</v>
      </c>
      <c r="D120" s="241" t="s">
        <v>410</v>
      </c>
      <c r="E120" s="242" t="s">
        <v>856</v>
      </c>
      <c r="F120" s="243" t="s">
        <v>857</v>
      </c>
      <c r="G120" s="244" t="s">
        <v>683</v>
      </c>
      <c r="H120" s="245">
        <v>2</v>
      </c>
      <c r="I120" s="246"/>
      <c r="J120" s="247">
        <f>ROUND(I120*H120,2)</f>
        <v>0</v>
      </c>
      <c r="K120" s="243" t="s">
        <v>231</v>
      </c>
      <c r="L120" s="248"/>
      <c r="M120" s="249" t="s">
        <v>19</v>
      </c>
      <c r="N120" s="250" t="s">
        <v>47</v>
      </c>
      <c r="O120" s="85"/>
      <c r="P120" s="214">
        <f>O120*H120</f>
        <v>0</v>
      </c>
      <c r="Q120" s="214">
        <v>0.001</v>
      </c>
      <c r="R120" s="214">
        <f>Q120*H120</f>
        <v>0.002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365</v>
      </c>
      <c r="AT120" s="216" t="s">
        <v>410</v>
      </c>
      <c r="AU120" s="216" t="s">
        <v>86</v>
      </c>
      <c r="AY120" s="18" t="s">
        <v>225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84</v>
      </c>
      <c r="BK120" s="217">
        <f>ROUND(I120*H120,2)</f>
        <v>0</v>
      </c>
      <c r="BL120" s="18" t="s">
        <v>232</v>
      </c>
      <c r="BM120" s="216" t="s">
        <v>858</v>
      </c>
    </row>
    <row r="121" s="13" customFormat="1">
      <c r="A121" s="13"/>
      <c r="B121" s="218"/>
      <c r="C121" s="219"/>
      <c r="D121" s="220" t="s">
        <v>234</v>
      </c>
      <c r="E121" s="219"/>
      <c r="F121" s="222" t="s">
        <v>1302</v>
      </c>
      <c r="G121" s="219"/>
      <c r="H121" s="223">
        <v>2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4</v>
      </c>
      <c r="AX121" s="13" t="s">
        <v>84</v>
      </c>
      <c r="AY121" s="229" t="s">
        <v>225</v>
      </c>
    </row>
    <row r="122" s="12" customFormat="1" ht="22.8" customHeight="1">
      <c r="A122" s="12"/>
      <c r="B122" s="189"/>
      <c r="C122" s="190"/>
      <c r="D122" s="191" t="s">
        <v>75</v>
      </c>
      <c r="E122" s="203" t="s">
        <v>86</v>
      </c>
      <c r="F122" s="203" t="s">
        <v>300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SUM(P123:P139)</f>
        <v>0</v>
      </c>
      <c r="Q122" s="197"/>
      <c r="R122" s="198">
        <f>SUM(R123:R139)</f>
        <v>51.01012514</v>
      </c>
      <c r="S122" s="197"/>
      <c r="T122" s="199">
        <f>SUM(T123:T139)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84</v>
      </c>
      <c r="AT122" s="201" t="s">
        <v>75</v>
      </c>
      <c r="AU122" s="201" t="s">
        <v>84</v>
      </c>
      <c r="AY122" s="200" t="s">
        <v>225</v>
      </c>
      <c r="BK122" s="202">
        <f>SUM(BK123:BK139)</f>
        <v>0</v>
      </c>
    </row>
    <row r="123" s="2" customFormat="1">
      <c r="A123" s="39"/>
      <c r="B123" s="40"/>
      <c r="C123" s="205" t="s">
        <v>120</v>
      </c>
      <c r="D123" s="205" t="s">
        <v>227</v>
      </c>
      <c r="E123" s="206" t="s">
        <v>860</v>
      </c>
      <c r="F123" s="207" t="s">
        <v>861</v>
      </c>
      <c r="G123" s="208" t="s">
        <v>248</v>
      </c>
      <c r="H123" s="209">
        <v>1.3200000000000001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2.2563399999999998</v>
      </c>
      <c r="R123" s="214">
        <f>Q123*H123</f>
        <v>2.9783687999999997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862</v>
      </c>
    </row>
    <row r="124" s="13" customFormat="1">
      <c r="A124" s="13"/>
      <c r="B124" s="218"/>
      <c r="C124" s="219"/>
      <c r="D124" s="220" t="s">
        <v>234</v>
      </c>
      <c r="E124" s="221" t="s">
        <v>769</v>
      </c>
      <c r="F124" s="222" t="s">
        <v>863</v>
      </c>
      <c r="G124" s="219"/>
      <c r="H124" s="223">
        <v>1.3200000000000001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84</v>
      </c>
      <c r="AY124" s="229" t="s">
        <v>225</v>
      </c>
    </row>
    <row r="125" s="2" customFormat="1" ht="33" customHeight="1">
      <c r="A125" s="39"/>
      <c r="B125" s="40"/>
      <c r="C125" s="205" t="s">
        <v>123</v>
      </c>
      <c r="D125" s="205" t="s">
        <v>227</v>
      </c>
      <c r="E125" s="206" t="s">
        <v>864</v>
      </c>
      <c r="F125" s="207" t="s">
        <v>865</v>
      </c>
      <c r="G125" s="208" t="s">
        <v>248</v>
      </c>
      <c r="H125" s="209">
        <v>18.84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2.45329</v>
      </c>
      <c r="R125" s="214">
        <f>Q125*H125</f>
        <v>46.219983599999999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866</v>
      </c>
    </row>
    <row r="126" s="15" customFormat="1">
      <c r="A126" s="15"/>
      <c r="B126" s="255"/>
      <c r="C126" s="256"/>
      <c r="D126" s="220" t="s">
        <v>234</v>
      </c>
      <c r="E126" s="257" t="s">
        <v>19</v>
      </c>
      <c r="F126" s="258" t="s">
        <v>867</v>
      </c>
      <c r="G126" s="256"/>
      <c r="H126" s="257" t="s">
        <v>19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234</v>
      </c>
      <c r="AU126" s="264" t="s">
        <v>86</v>
      </c>
      <c r="AV126" s="15" t="s">
        <v>84</v>
      </c>
      <c r="AW126" s="15" t="s">
        <v>37</v>
      </c>
      <c r="AX126" s="15" t="s">
        <v>76</v>
      </c>
      <c r="AY126" s="264" t="s">
        <v>225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868</v>
      </c>
      <c r="G127" s="219"/>
      <c r="H127" s="223">
        <v>15.84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869</v>
      </c>
      <c r="G128" s="219"/>
      <c r="H128" s="223">
        <v>3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76</v>
      </c>
      <c r="AY128" s="229" t="s">
        <v>225</v>
      </c>
    </row>
    <row r="129" s="14" customFormat="1">
      <c r="A129" s="14"/>
      <c r="B129" s="230"/>
      <c r="C129" s="231"/>
      <c r="D129" s="220" t="s">
        <v>234</v>
      </c>
      <c r="E129" s="232" t="s">
        <v>772</v>
      </c>
      <c r="F129" s="233" t="s">
        <v>245</v>
      </c>
      <c r="G129" s="231"/>
      <c r="H129" s="234">
        <v>18.84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234</v>
      </c>
      <c r="AU129" s="240" t="s">
        <v>86</v>
      </c>
      <c r="AV129" s="14" t="s">
        <v>232</v>
      </c>
      <c r="AW129" s="14" t="s">
        <v>37</v>
      </c>
      <c r="AX129" s="14" t="s">
        <v>84</v>
      </c>
      <c r="AY129" s="240" t="s">
        <v>225</v>
      </c>
    </row>
    <row r="130" s="2" customFormat="1" ht="16.5" customHeight="1">
      <c r="A130" s="39"/>
      <c r="B130" s="40"/>
      <c r="C130" s="205" t="s">
        <v>8</v>
      </c>
      <c r="D130" s="205" t="s">
        <v>227</v>
      </c>
      <c r="E130" s="206" t="s">
        <v>328</v>
      </c>
      <c r="F130" s="207" t="s">
        <v>329</v>
      </c>
      <c r="G130" s="208" t="s">
        <v>230</v>
      </c>
      <c r="H130" s="209">
        <v>42.060000000000002</v>
      </c>
      <c r="I130" s="210"/>
      <c r="J130" s="211">
        <f>ROUND(I130*H130,2)</f>
        <v>0</v>
      </c>
      <c r="K130" s="207" t="s">
        <v>231</v>
      </c>
      <c r="L130" s="45"/>
      <c r="M130" s="212" t="s">
        <v>19</v>
      </c>
      <c r="N130" s="213" t="s">
        <v>47</v>
      </c>
      <c r="O130" s="85"/>
      <c r="P130" s="214">
        <f>O130*H130</f>
        <v>0</v>
      </c>
      <c r="Q130" s="214">
        <v>0.00264</v>
      </c>
      <c r="R130" s="214">
        <f>Q130*H130</f>
        <v>0.11103840000000001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232</v>
      </c>
      <c r="AT130" s="216" t="s">
        <v>227</v>
      </c>
      <c r="AU130" s="216" t="s">
        <v>86</v>
      </c>
      <c r="AY130" s="18" t="s">
        <v>225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84</v>
      </c>
      <c r="BK130" s="217">
        <f>ROUND(I130*H130,2)</f>
        <v>0</v>
      </c>
      <c r="BL130" s="18" t="s">
        <v>232</v>
      </c>
      <c r="BM130" s="216" t="s">
        <v>870</v>
      </c>
    </row>
    <row r="131" s="15" customFormat="1">
      <c r="A131" s="15"/>
      <c r="B131" s="255"/>
      <c r="C131" s="256"/>
      <c r="D131" s="220" t="s">
        <v>234</v>
      </c>
      <c r="E131" s="257" t="s">
        <v>19</v>
      </c>
      <c r="F131" s="258" t="s">
        <v>867</v>
      </c>
      <c r="G131" s="256"/>
      <c r="H131" s="257" t="s">
        <v>19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234</v>
      </c>
      <c r="AU131" s="264" t="s">
        <v>86</v>
      </c>
      <c r="AV131" s="15" t="s">
        <v>84</v>
      </c>
      <c r="AW131" s="15" t="s">
        <v>37</v>
      </c>
      <c r="AX131" s="15" t="s">
        <v>76</v>
      </c>
      <c r="AY131" s="264" t="s">
        <v>225</v>
      </c>
    </row>
    <row r="132" s="13" customFormat="1">
      <c r="A132" s="13"/>
      <c r="B132" s="218"/>
      <c r="C132" s="219"/>
      <c r="D132" s="220" t="s">
        <v>234</v>
      </c>
      <c r="E132" s="221" t="s">
        <v>19</v>
      </c>
      <c r="F132" s="222" t="s">
        <v>871</v>
      </c>
      <c r="G132" s="219"/>
      <c r="H132" s="223">
        <v>32.159999999999997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37</v>
      </c>
      <c r="AX132" s="13" t="s">
        <v>76</v>
      </c>
      <c r="AY132" s="229" t="s">
        <v>225</v>
      </c>
    </row>
    <row r="133" s="13" customFormat="1">
      <c r="A133" s="13"/>
      <c r="B133" s="218"/>
      <c r="C133" s="219"/>
      <c r="D133" s="220" t="s">
        <v>234</v>
      </c>
      <c r="E133" s="221" t="s">
        <v>19</v>
      </c>
      <c r="F133" s="222" t="s">
        <v>872</v>
      </c>
      <c r="G133" s="219"/>
      <c r="H133" s="223">
        <v>9.9000000000000004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37</v>
      </c>
      <c r="AX133" s="13" t="s">
        <v>76</v>
      </c>
      <c r="AY133" s="229" t="s">
        <v>225</v>
      </c>
    </row>
    <row r="134" s="14" customFormat="1">
      <c r="A134" s="14"/>
      <c r="B134" s="230"/>
      <c r="C134" s="231"/>
      <c r="D134" s="220" t="s">
        <v>234</v>
      </c>
      <c r="E134" s="232" t="s">
        <v>19</v>
      </c>
      <c r="F134" s="233" t="s">
        <v>245</v>
      </c>
      <c r="G134" s="231"/>
      <c r="H134" s="234">
        <v>42.060000000000002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234</v>
      </c>
      <c r="AU134" s="240" t="s">
        <v>86</v>
      </c>
      <c r="AV134" s="14" t="s">
        <v>232</v>
      </c>
      <c r="AW134" s="14" t="s">
        <v>37</v>
      </c>
      <c r="AX134" s="14" t="s">
        <v>84</v>
      </c>
      <c r="AY134" s="240" t="s">
        <v>225</v>
      </c>
    </row>
    <row r="135" s="2" customFormat="1" ht="16.5" customHeight="1">
      <c r="A135" s="39"/>
      <c r="B135" s="40"/>
      <c r="C135" s="205" t="s">
        <v>128</v>
      </c>
      <c r="D135" s="205" t="s">
        <v>227</v>
      </c>
      <c r="E135" s="206" t="s">
        <v>355</v>
      </c>
      <c r="F135" s="207" t="s">
        <v>356</v>
      </c>
      <c r="G135" s="208" t="s">
        <v>230</v>
      </c>
      <c r="H135" s="209">
        <v>42.060000000000002</v>
      </c>
      <c r="I135" s="210"/>
      <c r="J135" s="211">
        <f>ROUND(I135*H135,2)</f>
        <v>0</v>
      </c>
      <c r="K135" s="207" t="s">
        <v>231</v>
      </c>
      <c r="L135" s="45"/>
      <c r="M135" s="212" t="s">
        <v>19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232</v>
      </c>
      <c r="AT135" s="216" t="s">
        <v>227</v>
      </c>
      <c r="AU135" s="216" t="s">
        <v>86</v>
      </c>
      <c r="AY135" s="18" t="s">
        <v>225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84</v>
      </c>
      <c r="BK135" s="217">
        <f>ROUND(I135*H135,2)</f>
        <v>0</v>
      </c>
      <c r="BL135" s="18" t="s">
        <v>232</v>
      </c>
      <c r="BM135" s="216" t="s">
        <v>873</v>
      </c>
    </row>
    <row r="136" s="2" customFormat="1" ht="21.75" customHeight="1">
      <c r="A136" s="39"/>
      <c r="B136" s="40"/>
      <c r="C136" s="205" t="s">
        <v>131</v>
      </c>
      <c r="D136" s="205" t="s">
        <v>227</v>
      </c>
      <c r="E136" s="206" t="s">
        <v>874</v>
      </c>
      <c r="F136" s="207" t="s">
        <v>875</v>
      </c>
      <c r="G136" s="208" t="s">
        <v>361</v>
      </c>
      <c r="H136" s="209">
        <v>0.84799999999999998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47</v>
      </c>
      <c r="O136" s="85"/>
      <c r="P136" s="214">
        <f>O136*H136</f>
        <v>0</v>
      </c>
      <c r="Q136" s="214">
        <v>1.0606199999999999</v>
      </c>
      <c r="R136" s="214">
        <f>Q136*H136</f>
        <v>0.89940575999999983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232</v>
      </c>
      <c r="AT136" s="216" t="s">
        <v>227</v>
      </c>
      <c r="AU136" s="216" t="s">
        <v>86</v>
      </c>
      <c r="AY136" s="18" t="s">
        <v>225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84</v>
      </c>
      <c r="BK136" s="217">
        <f>ROUND(I136*H136,2)</f>
        <v>0</v>
      </c>
      <c r="BL136" s="18" t="s">
        <v>232</v>
      </c>
      <c r="BM136" s="216" t="s">
        <v>876</v>
      </c>
    </row>
    <row r="137" s="13" customFormat="1">
      <c r="A137" s="13"/>
      <c r="B137" s="218"/>
      <c r="C137" s="219"/>
      <c r="D137" s="220" t="s">
        <v>234</v>
      </c>
      <c r="E137" s="221" t="s">
        <v>19</v>
      </c>
      <c r="F137" s="222" t="s">
        <v>877</v>
      </c>
      <c r="G137" s="219"/>
      <c r="H137" s="223">
        <v>0.84799999999999998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234</v>
      </c>
      <c r="AU137" s="229" t="s">
        <v>86</v>
      </c>
      <c r="AV137" s="13" t="s">
        <v>86</v>
      </c>
      <c r="AW137" s="13" t="s">
        <v>37</v>
      </c>
      <c r="AX137" s="13" t="s">
        <v>84</v>
      </c>
      <c r="AY137" s="229" t="s">
        <v>225</v>
      </c>
    </row>
    <row r="138" s="2" customFormat="1">
      <c r="A138" s="39"/>
      <c r="B138" s="40"/>
      <c r="C138" s="205" t="s">
        <v>134</v>
      </c>
      <c r="D138" s="205" t="s">
        <v>227</v>
      </c>
      <c r="E138" s="206" t="s">
        <v>359</v>
      </c>
      <c r="F138" s="207" t="s">
        <v>360</v>
      </c>
      <c r="G138" s="208" t="s">
        <v>361</v>
      </c>
      <c r="H138" s="209">
        <v>0.754</v>
      </c>
      <c r="I138" s="210"/>
      <c r="J138" s="211">
        <f>ROUND(I138*H138,2)</f>
        <v>0</v>
      </c>
      <c r="K138" s="207" t="s">
        <v>231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1.06277</v>
      </c>
      <c r="R138" s="214">
        <f>Q138*H138</f>
        <v>0.80132857999999996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232</v>
      </c>
      <c r="AT138" s="216" t="s">
        <v>227</v>
      </c>
      <c r="AU138" s="216" t="s">
        <v>86</v>
      </c>
      <c r="AY138" s="18" t="s">
        <v>225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232</v>
      </c>
      <c r="BM138" s="216" t="s">
        <v>878</v>
      </c>
    </row>
    <row r="139" s="13" customFormat="1">
      <c r="A139" s="13"/>
      <c r="B139" s="218"/>
      <c r="C139" s="219"/>
      <c r="D139" s="220" t="s">
        <v>234</v>
      </c>
      <c r="E139" s="221" t="s">
        <v>19</v>
      </c>
      <c r="F139" s="222" t="s">
        <v>879</v>
      </c>
      <c r="G139" s="219"/>
      <c r="H139" s="223">
        <v>0.754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234</v>
      </c>
      <c r="AU139" s="229" t="s">
        <v>86</v>
      </c>
      <c r="AV139" s="13" t="s">
        <v>86</v>
      </c>
      <c r="AW139" s="13" t="s">
        <v>37</v>
      </c>
      <c r="AX139" s="13" t="s">
        <v>84</v>
      </c>
      <c r="AY139" s="229" t="s">
        <v>225</v>
      </c>
    </row>
    <row r="140" s="12" customFormat="1" ht="22.8" customHeight="1">
      <c r="A140" s="12"/>
      <c r="B140" s="189"/>
      <c r="C140" s="190"/>
      <c r="D140" s="191" t="s">
        <v>75</v>
      </c>
      <c r="E140" s="203" t="s">
        <v>369</v>
      </c>
      <c r="F140" s="203" t="s">
        <v>377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SUM(P141:P164)</f>
        <v>0</v>
      </c>
      <c r="Q140" s="197"/>
      <c r="R140" s="198">
        <f>SUM(R141:R164)</f>
        <v>17.79663</v>
      </c>
      <c r="S140" s="197"/>
      <c r="T140" s="199">
        <f>SUM(T141:T164)</f>
        <v>4.0419999999999998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0" t="s">
        <v>84</v>
      </c>
      <c r="AT140" s="201" t="s">
        <v>75</v>
      </c>
      <c r="AU140" s="201" t="s">
        <v>84</v>
      </c>
      <c r="AY140" s="200" t="s">
        <v>225</v>
      </c>
      <c r="BK140" s="202">
        <f>SUM(BK141:BK164)</f>
        <v>0</v>
      </c>
    </row>
    <row r="141" s="2" customFormat="1" ht="44.25" customHeight="1">
      <c r="A141" s="39"/>
      <c r="B141" s="40"/>
      <c r="C141" s="205" t="s">
        <v>137</v>
      </c>
      <c r="D141" s="205" t="s">
        <v>227</v>
      </c>
      <c r="E141" s="206" t="s">
        <v>901</v>
      </c>
      <c r="F141" s="207" t="s">
        <v>902</v>
      </c>
      <c r="G141" s="208" t="s">
        <v>380</v>
      </c>
      <c r="H141" s="209">
        <v>1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47</v>
      </c>
      <c r="O141" s="85"/>
      <c r="P141" s="214">
        <f>O141*H141</f>
        <v>0</v>
      </c>
      <c r="Q141" s="214">
        <v>5.9000000000000004</v>
      </c>
      <c r="R141" s="214">
        <f>Q141*H141</f>
        <v>5.9000000000000004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232</v>
      </c>
      <c r="AT141" s="216" t="s">
        <v>227</v>
      </c>
      <c r="AU141" s="216" t="s">
        <v>86</v>
      </c>
      <c r="AY141" s="18" t="s">
        <v>225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84</v>
      </c>
      <c r="BK141" s="217">
        <f>ROUND(I141*H141,2)</f>
        <v>0</v>
      </c>
      <c r="BL141" s="18" t="s">
        <v>232</v>
      </c>
      <c r="BM141" s="216" t="s">
        <v>903</v>
      </c>
    </row>
    <row r="142" s="2" customFormat="1">
      <c r="A142" s="39"/>
      <c r="B142" s="40"/>
      <c r="C142" s="41"/>
      <c r="D142" s="220" t="s">
        <v>414</v>
      </c>
      <c r="E142" s="41"/>
      <c r="F142" s="251" t="s">
        <v>904</v>
      </c>
      <c r="G142" s="41"/>
      <c r="H142" s="41"/>
      <c r="I142" s="252"/>
      <c r="J142" s="41"/>
      <c r="K142" s="41"/>
      <c r="L142" s="45"/>
      <c r="M142" s="253"/>
      <c r="N142" s="254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414</v>
      </c>
      <c r="AU142" s="18" t="s">
        <v>86</v>
      </c>
    </row>
    <row r="143" s="2" customFormat="1">
      <c r="A143" s="39"/>
      <c r="B143" s="40"/>
      <c r="C143" s="205" t="s">
        <v>140</v>
      </c>
      <c r="D143" s="205" t="s">
        <v>227</v>
      </c>
      <c r="E143" s="206" t="s">
        <v>905</v>
      </c>
      <c r="F143" s="207" t="s">
        <v>906</v>
      </c>
      <c r="G143" s="208" t="s">
        <v>380</v>
      </c>
      <c r="H143" s="209">
        <v>1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47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3.75</v>
      </c>
      <c r="T143" s="215">
        <f>S143*H143</f>
        <v>3.75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232</v>
      </c>
      <c r="AT143" s="216" t="s">
        <v>227</v>
      </c>
      <c r="AU143" s="216" t="s">
        <v>86</v>
      </c>
      <c r="AY143" s="18" t="s">
        <v>225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232</v>
      </c>
      <c r="BM143" s="216" t="s">
        <v>907</v>
      </c>
    </row>
    <row r="144" s="2" customFormat="1">
      <c r="A144" s="39"/>
      <c r="B144" s="40"/>
      <c r="C144" s="41"/>
      <c r="D144" s="220" t="s">
        <v>414</v>
      </c>
      <c r="E144" s="41"/>
      <c r="F144" s="251" t="s">
        <v>904</v>
      </c>
      <c r="G144" s="41"/>
      <c r="H144" s="41"/>
      <c r="I144" s="252"/>
      <c r="J144" s="41"/>
      <c r="K144" s="41"/>
      <c r="L144" s="45"/>
      <c r="M144" s="253"/>
      <c r="N144" s="25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414</v>
      </c>
      <c r="AU144" s="18" t="s">
        <v>86</v>
      </c>
    </row>
    <row r="145" s="2" customFormat="1">
      <c r="A145" s="39"/>
      <c r="B145" s="40"/>
      <c r="C145" s="205" t="s">
        <v>7</v>
      </c>
      <c r="D145" s="205" t="s">
        <v>227</v>
      </c>
      <c r="E145" s="206" t="s">
        <v>908</v>
      </c>
      <c r="F145" s="207" t="s">
        <v>909</v>
      </c>
      <c r="G145" s="208" t="s">
        <v>559</v>
      </c>
      <c r="H145" s="209">
        <v>24</v>
      </c>
      <c r="I145" s="210"/>
      <c r="J145" s="211">
        <f>ROUND(I145*H145,2)</f>
        <v>0</v>
      </c>
      <c r="K145" s="207" t="s">
        <v>231</v>
      </c>
      <c r="L145" s="45"/>
      <c r="M145" s="212" t="s">
        <v>19</v>
      </c>
      <c r="N145" s="213" t="s">
        <v>47</v>
      </c>
      <c r="O145" s="85"/>
      <c r="P145" s="214">
        <f>O145*H145</f>
        <v>0</v>
      </c>
      <c r="Q145" s="214">
        <v>0.030599999999999999</v>
      </c>
      <c r="R145" s="214">
        <f>Q145*H145</f>
        <v>0.73439999999999994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232</v>
      </c>
      <c r="AT145" s="216" t="s">
        <v>227</v>
      </c>
      <c r="AU145" s="216" t="s">
        <v>86</v>
      </c>
      <c r="AY145" s="18" t="s">
        <v>225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84</v>
      </c>
      <c r="BK145" s="217">
        <f>ROUND(I145*H145,2)</f>
        <v>0</v>
      </c>
      <c r="BL145" s="18" t="s">
        <v>232</v>
      </c>
      <c r="BM145" s="216" t="s">
        <v>910</v>
      </c>
    </row>
    <row r="146" s="2" customFormat="1">
      <c r="A146" s="39"/>
      <c r="B146" s="40"/>
      <c r="C146" s="41"/>
      <c r="D146" s="220" t="s">
        <v>414</v>
      </c>
      <c r="E146" s="41"/>
      <c r="F146" s="251" t="s">
        <v>911</v>
      </c>
      <c r="G146" s="41"/>
      <c r="H146" s="41"/>
      <c r="I146" s="252"/>
      <c r="J146" s="41"/>
      <c r="K146" s="41"/>
      <c r="L146" s="45"/>
      <c r="M146" s="253"/>
      <c r="N146" s="254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414</v>
      </c>
      <c r="AU146" s="18" t="s">
        <v>86</v>
      </c>
    </row>
    <row r="147" s="13" customFormat="1">
      <c r="A147" s="13"/>
      <c r="B147" s="218"/>
      <c r="C147" s="219"/>
      <c r="D147" s="220" t="s">
        <v>234</v>
      </c>
      <c r="E147" s="221" t="s">
        <v>19</v>
      </c>
      <c r="F147" s="222" t="s">
        <v>912</v>
      </c>
      <c r="G147" s="219"/>
      <c r="H147" s="223">
        <v>24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234</v>
      </c>
      <c r="AU147" s="229" t="s">
        <v>86</v>
      </c>
      <c r="AV147" s="13" t="s">
        <v>86</v>
      </c>
      <c r="AW147" s="13" t="s">
        <v>37</v>
      </c>
      <c r="AX147" s="13" t="s">
        <v>84</v>
      </c>
      <c r="AY147" s="229" t="s">
        <v>225</v>
      </c>
    </row>
    <row r="148" s="2" customFormat="1">
      <c r="A148" s="39"/>
      <c r="B148" s="40"/>
      <c r="C148" s="205" t="s">
        <v>145</v>
      </c>
      <c r="D148" s="205" t="s">
        <v>227</v>
      </c>
      <c r="E148" s="206" t="s">
        <v>428</v>
      </c>
      <c r="F148" s="207" t="s">
        <v>429</v>
      </c>
      <c r="G148" s="208" t="s">
        <v>380</v>
      </c>
      <c r="H148" s="209">
        <v>1</v>
      </c>
      <c r="I148" s="210"/>
      <c r="J148" s="211">
        <f>ROUND(I148*H148,2)</f>
        <v>0</v>
      </c>
      <c r="K148" s="207" t="s">
        <v>231</v>
      </c>
      <c r="L148" s="45"/>
      <c r="M148" s="212" t="s">
        <v>19</v>
      </c>
      <c r="N148" s="213" t="s">
        <v>47</v>
      </c>
      <c r="O148" s="85"/>
      <c r="P148" s="214">
        <f>O148*H148</f>
        <v>0</v>
      </c>
      <c r="Q148" s="214">
        <v>1.0000000000000001E-05</v>
      </c>
      <c r="R148" s="214">
        <f>Q148*H148</f>
        <v>1.0000000000000001E-05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232</v>
      </c>
      <c r="AT148" s="216" t="s">
        <v>227</v>
      </c>
      <c r="AU148" s="216" t="s">
        <v>86</v>
      </c>
      <c r="AY148" s="18" t="s">
        <v>225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84</v>
      </c>
      <c r="BK148" s="217">
        <f>ROUND(I148*H148,2)</f>
        <v>0</v>
      </c>
      <c r="BL148" s="18" t="s">
        <v>232</v>
      </c>
      <c r="BM148" s="216" t="s">
        <v>1303</v>
      </c>
    </row>
    <row r="149" s="2" customFormat="1" ht="21.75" customHeight="1">
      <c r="A149" s="39"/>
      <c r="B149" s="40"/>
      <c r="C149" s="241" t="s">
        <v>148</v>
      </c>
      <c r="D149" s="241" t="s">
        <v>410</v>
      </c>
      <c r="E149" s="242" t="s">
        <v>1304</v>
      </c>
      <c r="F149" s="243" t="s">
        <v>1305</v>
      </c>
      <c r="G149" s="244" t="s">
        <v>380</v>
      </c>
      <c r="H149" s="245">
        <v>1</v>
      </c>
      <c r="I149" s="246"/>
      <c r="J149" s="247">
        <f>ROUND(I149*H149,2)</f>
        <v>0</v>
      </c>
      <c r="K149" s="243" t="s">
        <v>231</v>
      </c>
      <c r="L149" s="248"/>
      <c r="M149" s="249" t="s">
        <v>19</v>
      </c>
      <c r="N149" s="250" t="s">
        <v>47</v>
      </c>
      <c r="O149" s="85"/>
      <c r="P149" s="214">
        <f>O149*H149</f>
        <v>0</v>
      </c>
      <c r="Q149" s="214">
        <v>0.0035999999999999999</v>
      </c>
      <c r="R149" s="214">
        <f>Q149*H149</f>
        <v>0.0035999999999999999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365</v>
      </c>
      <c r="AT149" s="216" t="s">
        <v>410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1306</v>
      </c>
    </row>
    <row r="150" s="2" customFormat="1">
      <c r="A150" s="39"/>
      <c r="B150" s="40"/>
      <c r="C150" s="205" t="s">
        <v>151</v>
      </c>
      <c r="D150" s="205" t="s">
        <v>227</v>
      </c>
      <c r="E150" s="206" t="s">
        <v>442</v>
      </c>
      <c r="F150" s="207" t="s">
        <v>443</v>
      </c>
      <c r="G150" s="208" t="s">
        <v>380</v>
      </c>
      <c r="H150" s="209">
        <v>2</v>
      </c>
      <c r="I150" s="210"/>
      <c r="J150" s="211">
        <f>ROUND(I150*H150,2)</f>
        <v>0</v>
      </c>
      <c r="K150" s="207" t="s">
        <v>231</v>
      </c>
      <c r="L150" s="45"/>
      <c r="M150" s="212" t="s">
        <v>19</v>
      </c>
      <c r="N150" s="213" t="s">
        <v>47</v>
      </c>
      <c r="O150" s="85"/>
      <c r="P150" s="214">
        <f>O150*H150</f>
        <v>0</v>
      </c>
      <c r="Q150" s="214">
        <v>2.5018799999999999</v>
      </c>
      <c r="R150" s="214">
        <f>Q150*H150</f>
        <v>5.0037599999999998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232</v>
      </c>
      <c r="AT150" s="216" t="s">
        <v>227</v>
      </c>
      <c r="AU150" s="216" t="s">
        <v>86</v>
      </c>
      <c r="AY150" s="18" t="s">
        <v>225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232</v>
      </c>
      <c r="BM150" s="216" t="s">
        <v>1307</v>
      </c>
    </row>
    <row r="151" s="2" customFormat="1" ht="16.5" customHeight="1">
      <c r="A151" s="39"/>
      <c r="B151" s="40"/>
      <c r="C151" s="241" t="s">
        <v>154</v>
      </c>
      <c r="D151" s="241" t="s">
        <v>410</v>
      </c>
      <c r="E151" s="242" t="s">
        <v>471</v>
      </c>
      <c r="F151" s="243" t="s">
        <v>472</v>
      </c>
      <c r="G151" s="244" t="s">
        <v>230</v>
      </c>
      <c r="H151" s="245">
        <v>11.4</v>
      </c>
      <c r="I151" s="246"/>
      <c r="J151" s="247">
        <f>ROUND(I151*H151,2)</f>
        <v>0</v>
      </c>
      <c r="K151" s="243" t="s">
        <v>19</v>
      </c>
      <c r="L151" s="248"/>
      <c r="M151" s="249" t="s">
        <v>19</v>
      </c>
      <c r="N151" s="250" t="s">
        <v>47</v>
      </c>
      <c r="O151" s="85"/>
      <c r="P151" s="214">
        <f>O151*H151</f>
        <v>0</v>
      </c>
      <c r="Q151" s="214">
        <v>0.024500000000000001</v>
      </c>
      <c r="R151" s="214">
        <f>Q151*H151</f>
        <v>0.27929999999999999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365</v>
      </c>
      <c r="AT151" s="216" t="s">
        <v>410</v>
      </c>
      <c r="AU151" s="216" t="s">
        <v>86</v>
      </c>
      <c r="AY151" s="18" t="s">
        <v>225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84</v>
      </c>
      <c r="BK151" s="217">
        <f>ROUND(I151*H151,2)</f>
        <v>0</v>
      </c>
      <c r="BL151" s="18" t="s">
        <v>232</v>
      </c>
      <c r="BM151" s="216" t="s">
        <v>1308</v>
      </c>
    </row>
    <row r="152" s="13" customFormat="1">
      <c r="A152" s="13"/>
      <c r="B152" s="218"/>
      <c r="C152" s="219"/>
      <c r="D152" s="220" t="s">
        <v>234</v>
      </c>
      <c r="E152" s="221" t="s">
        <v>654</v>
      </c>
      <c r="F152" s="222" t="s">
        <v>1309</v>
      </c>
      <c r="G152" s="219"/>
      <c r="H152" s="223">
        <v>11.4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234</v>
      </c>
      <c r="AU152" s="229" t="s">
        <v>86</v>
      </c>
      <c r="AV152" s="13" t="s">
        <v>86</v>
      </c>
      <c r="AW152" s="13" t="s">
        <v>37</v>
      </c>
      <c r="AX152" s="13" t="s">
        <v>84</v>
      </c>
      <c r="AY152" s="229" t="s">
        <v>225</v>
      </c>
    </row>
    <row r="153" s="2" customFormat="1">
      <c r="A153" s="39"/>
      <c r="B153" s="40"/>
      <c r="C153" s="205" t="s">
        <v>157</v>
      </c>
      <c r="D153" s="205" t="s">
        <v>227</v>
      </c>
      <c r="E153" s="206" t="s">
        <v>1239</v>
      </c>
      <c r="F153" s="207" t="s">
        <v>1240</v>
      </c>
      <c r="G153" s="208" t="s">
        <v>559</v>
      </c>
      <c r="H153" s="209">
        <v>20</v>
      </c>
      <c r="I153" s="210"/>
      <c r="J153" s="211">
        <f>ROUND(I153*H153,2)</f>
        <v>0</v>
      </c>
      <c r="K153" s="207" t="s">
        <v>231</v>
      </c>
      <c r="L153" s="45"/>
      <c r="M153" s="212" t="s">
        <v>19</v>
      </c>
      <c r="N153" s="213" t="s">
        <v>47</v>
      </c>
      <c r="O153" s="85"/>
      <c r="P153" s="214">
        <f>O153*H153</f>
        <v>0</v>
      </c>
      <c r="Q153" s="214">
        <v>0.14066999999999999</v>
      </c>
      <c r="R153" s="214">
        <f>Q153*H153</f>
        <v>2.8133999999999997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232</v>
      </c>
      <c r="AT153" s="216" t="s">
        <v>227</v>
      </c>
      <c r="AU153" s="216" t="s">
        <v>86</v>
      </c>
      <c r="AY153" s="18" t="s">
        <v>225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84</v>
      </c>
      <c r="BK153" s="217">
        <f>ROUND(I153*H153,2)</f>
        <v>0</v>
      </c>
      <c r="BL153" s="18" t="s">
        <v>232</v>
      </c>
      <c r="BM153" s="216" t="s">
        <v>1241</v>
      </c>
    </row>
    <row r="154" s="13" customFormat="1">
      <c r="A154" s="13"/>
      <c r="B154" s="218"/>
      <c r="C154" s="219"/>
      <c r="D154" s="220" t="s">
        <v>234</v>
      </c>
      <c r="E154" s="221" t="s">
        <v>19</v>
      </c>
      <c r="F154" s="222" t="s">
        <v>1242</v>
      </c>
      <c r="G154" s="219"/>
      <c r="H154" s="223">
        <v>20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234</v>
      </c>
      <c r="AU154" s="229" t="s">
        <v>86</v>
      </c>
      <c r="AV154" s="13" t="s">
        <v>86</v>
      </c>
      <c r="AW154" s="13" t="s">
        <v>37</v>
      </c>
      <c r="AX154" s="13" t="s">
        <v>84</v>
      </c>
      <c r="AY154" s="229" t="s">
        <v>225</v>
      </c>
    </row>
    <row r="155" s="2" customFormat="1" ht="16.5" customHeight="1">
      <c r="A155" s="39"/>
      <c r="B155" s="40"/>
      <c r="C155" s="241" t="s">
        <v>160</v>
      </c>
      <c r="D155" s="241" t="s">
        <v>410</v>
      </c>
      <c r="E155" s="242" t="s">
        <v>1243</v>
      </c>
      <c r="F155" s="243" t="s">
        <v>1244</v>
      </c>
      <c r="G155" s="244" t="s">
        <v>559</v>
      </c>
      <c r="H155" s="245">
        <v>20.399999999999999</v>
      </c>
      <c r="I155" s="246"/>
      <c r="J155" s="247">
        <f>ROUND(I155*H155,2)</f>
        <v>0</v>
      </c>
      <c r="K155" s="243" t="s">
        <v>231</v>
      </c>
      <c r="L155" s="248"/>
      <c r="M155" s="249" t="s">
        <v>19</v>
      </c>
      <c r="N155" s="250" t="s">
        <v>47</v>
      </c>
      <c r="O155" s="85"/>
      <c r="P155" s="214">
        <f>O155*H155</f>
        <v>0</v>
      </c>
      <c r="Q155" s="214">
        <v>0.14999999999999999</v>
      </c>
      <c r="R155" s="214">
        <f>Q155*H155</f>
        <v>3.0599999999999996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365</v>
      </c>
      <c r="AT155" s="216" t="s">
        <v>410</v>
      </c>
      <c r="AU155" s="216" t="s">
        <v>86</v>
      </c>
      <c r="AY155" s="18" t="s">
        <v>225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232</v>
      </c>
      <c r="BM155" s="216" t="s">
        <v>1245</v>
      </c>
    </row>
    <row r="156" s="13" customFormat="1">
      <c r="A156" s="13"/>
      <c r="B156" s="218"/>
      <c r="C156" s="219"/>
      <c r="D156" s="220" t="s">
        <v>234</v>
      </c>
      <c r="E156" s="219"/>
      <c r="F156" s="222" t="s">
        <v>1246</v>
      </c>
      <c r="G156" s="219"/>
      <c r="H156" s="223">
        <v>20.399999999999999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234</v>
      </c>
      <c r="AU156" s="229" t="s">
        <v>86</v>
      </c>
      <c r="AV156" s="13" t="s">
        <v>86</v>
      </c>
      <c r="AW156" s="13" t="s">
        <v>4</v>
      </c>
      <c r="AX156" s="13" t="s">
        <v>84</v>
      </c>
      <c r="AY156" s="229" t="s">
        <v>225</v>
      </c>
    </row>
    <row r="157" s="2" customFormat="1">
      <c r="A157" s="39"/>
      <c r="B157" s="40"/>
      <c r="C157" s="205" t="s">
        <v>163</v>
      </c>
      <c r="D157" s="205" t="s">
        <v>227</v>
      </c>
      <c r="E157" s="206" t="s">
        <v>574</v>
      </c>
      <c r="F157" s="207" t="s">
        <v>575</v>
      </c>
      <c r="G157" s="208" t="s">
        <v>576</v>
      </c>
      <c r="H157" s="209">
        <v>4</v>
      </c>
      <c r="I157" s="210"/>
      <c r="J157" s="211">
        <f>ROUND(I157*H157,2)</f>
        <v>0</v>
      </c>
      <c r="K157" s="207" t="s">
        <v>231</v>
      </c>
      <c r="L157" s="45"/>
      <c r="M157" s="212" t="s">
        <v>19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232</v>
      </c>
      <c r="AT157" s="216" t="s">
        <v>227</v>
      </c>
      <c r="AU157" s="216" t="s">
        <v>86</v>
      </c>
      <c r="AY157" s="18" t="s">
        <v>225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84</v>
      </c>
      <c r="BK157" s="217">
        <f>ROUND(I157*H157,2)</f>
        <v>0</v>
      </c>
      <c r="BL157" s="18" t="s">
        <v>232</v>
      </c>
      <c r="BM157" s="216" t="s">
        <v>1248</v>
      </c>
    </row>
    <row r="158" s="2" customFormat="1" ht="78" customHeight="1">
      <c r="A158" s="39"/>
      <c r="B158" s="40"/>
      <c r="C158" s="205" t="s">
        <v>166</v>
      </c>
      <c r="D158" s="205" t="s">
        <v>227</v>
      </c>
      <c r="E158" s="206" t="s">
        <v>947</v>
      </c>
      <c r="F158" s="207" t="s">
        <v>948</v>
      </c>
      <c r="G158" s="208" t="s">
        <v>559</v>
      </c>
      <c r="H158" s="209">
        <v>24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9.0000000000000006E-05</v>
      </c>
      <c r="R158" s="214">
        <f>Q158*H158</f>
        <v>0.00216</v>
      </c>
      <c r="S158" s="214">
        <v>0.012</v>
      </c>
      <c r="T158" s="215">
        <f>S158*H158</f>
        <v>0.28800000000000003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949</v>
      </c>
    </row>
    <row r="159" s="2" customFormat="1">
      <c r="A159" s="39"/>
      <c r="B159" s="40"/>
      <c r="C159" s="41"/>
      <c r="D159" s="220" t="s">
        <v>414</v>
      </c>
      <c r="E159" s="41"/>
      <c r="F159" s="251" t="s">
        <v>950</v>
      </c>
      <c r="G159" s="41"/>
      <c r="H159" s="41"/>
      <c r="I159" s="252"/>
      <c r="J159" s="41"/>
      <c r="K159" s="41"/>
      <c r="L159" s="45"/>
      <c r="M159" s="253"/>
      <c r="N159" s="254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414</v>
      </c>
      <c r="AU159" s="18" t="s">
        <v>86</v>
      </c>
    </row>
    <row r="160" s="13" customFormat="1">
      <c r="A160" s="13"/>
      <c r="B160" s="218"/>
      <c r="C160" s="219"/>
      <c r="D160" s="220" t="s">
        <v>234</v>
      </c>
      <c r="E160" s="221" t="s">
        <v>783</v>
      </c>
      <c r="F160" s="222" t="s">
        <v>1035</v>
      </c>
      <c r="G160" s="219"/>
      <c r="H160" s="223">
        <v>24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234</v>
      </c>
      <c r="AU160" s="229" t="s">
        <v>86</v>
      </c>
      <c r="AV160" s="13" t="s">
        <v>86</v>
      </c>
      <c r="AW160" s="13" t="s">
        <v>37</v>
      </c>
      <c r="AX160" s="13" t="s">
        <v>84</v>
      </c>
      <c r="AY160" s="229" t="s">
        <v>225</v>
      </c>
    </row>
    <row r="161" s="2" customFormat="1" ht="55.5" customHeight="1">
      <c r="A161" s="39"/>
      <c r="B161" s="40"/>
      <c r="C161" s="205" t="s">
        <v>169</v>
      </c>
      <c r="D161" s="205" t="s">
        <v>227</v>
      </c>
      <c r="E161" s="206" t="s">
        <v>596</v>
      </c>
      <c r="F161" s="207" t="s">
        <v>597</v>
      </c>
      <c r="G161" s="208" t="s">
        <v>380</v>
      </c>
      <c r="H161" s="209">
        <v>1</v>
      </c>
      <c r="I161" s="210"/>
      <c r="J161" s="211">
        <f>ROUND(I161*H161,2)</f>
        <v>0</v>
      </c>
      <c r="K161" s="207" t="s">
        <v>231</v>
      </c>
      <c r="L161" s="45"/>
      <c r="M161" s="212" t="s">
        <v>19</v>
      </c>
      <c r="N161" s="213" t="s">
        <v>47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0.0040000000000000001</v>
      </c>
      <c r="T161" s="215">
        <f>S161*H161</f>
        <v>0.0040000000000000001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232</v>
      </c>
      <c r="AT161" s="216" t="s">
        <v>227</v>
      </c>
      <c r="AU161" s="216" t="s">
        <v>86</v>
      </c>
      <c r="AY161" s="18" t="s">
        <v>225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84</v>
      </c>
      <c r="BK161" s="217">
        <f>ROUND(I161*H161,2)</f>
        <v>0</v>
      </c>
      <c r="BL161" s="18" t="s">
        <v>232</v>
      </c>
      <c r="BM161" s="216" t="s">
        <v>1310</v>
      </c>
    </row>
    <row r="162" s="2" customFormat="1" ht="55.5" customHeight="1">
      <c r="A162" s="39"/>
      <c r="B162" s="40"/>
      <c r="C162" s="205" t="s">
        <v>172</v>
      </c>
      <c r="D162" s="205" t="s">
        <v>227</v>
      </c>
      <c r="E162" s="206" t="s">
        <v>608</v>
      </c>
      <c r="F162" s="207" t="s">
        <v>667</v>
      </c>
      <c r="G162" s="208" t="s">
        <v>230</v>
      </c>
      <c r="H162" s="209">
        <v>11.4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232</v>
      </c>
      <c r="AT162" s="216" t="s">
        <v>227</v>
      </c>
      <c r="AU162" s="216" t="s">
        <v>86</v>
      </c>
      <c r="AY162" s="18" t="s">
        <v>225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232</v>
      </c>
      <c r="BM162" s="216" t="s">
        <v>955</v>
      </c>
    </row>
    <row r="163" s="2" customFormat="1">
      <c r="A163" s="39"/>
      <c r="B163" s="40"/>
      <c r="C163" s="41"/>
      <c r="D163" s="220" t="s">
        <v>414</v>
      </c>
      <c r="E163" s="41"/>
      <c r="F163" s="251" t="s">
        <v>669</v>
      </c>
      <c r="G163" s="41"/>
      <c r="H163" s="41"/>
      <c r="I163" s="252"/>
      <c r="J163" s="41"/>
      <c r="K163" s="41"/>
      <c r="L163" s="45"/>
      <c r="M163" s="253"/>
      <c r="N163" s="25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414</v>
      </c>
      <c r="AU163" s="18" t="s">
        <v>86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670</v>
      </c>
      <c r="G164" s="219"/>
      <c r="H164" s="223">
        <v>11.4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84</v>
      </c>
      <c r="AY164" s="229" t="s">
        <v>225</v>
      </c>
    </row>
    <row r="165" s="12" customFormat="1" ht="22.8" customHeight="1">
      <c r="A165" s="12"/>
      <c r="B165" s="189"/>
      <c r="C165" s="190"/>
      <c r="D165" s="191" t="s">
        <v>75</v>
      </c>
      <c r="E165" s="203" t="s">
        <v>628</v>
      </c>
      <c r="F165" s="203" t="s">
        <v>629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SUM(P166:P171)</f>
        <v>0</v>
      </c>
      <c r="Q165" s="197"/>
      <c r="R165" s="198">
        <f>SUM(R166:R171)</f>
        <v>0</v>
      </c>
      <c r="S165" s="197"/>
      <c r="T165" s="199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84</v>
      </c>
      <c r="AT165" s="201" t="s">
        <v>75</v>
      </c>
      <c r="AU165" s="201" t="s">
        <v>84</v>
      </c>
      <c r="AY165" s="200" t="s">
        <v>225</v>
      </c>
      <c r="BK165" s="202">
        <f>SUM(BK166:BK171)</f>
        <v>0</v>
      </c>
    </row>
    <row r="166" s="2" customFormat="1">
      <c r="A166" s="39"/>
      <c r="B166" s="40"/>
      <c r="C166" s="205" t="s">
        <v>175</v>
      </c>
      <c r="D166" s="205" t="s">
        <v>227</v>
      </c>
      <c r="E166" s="206" t="s">
        <v>631</v>
      </c>
      <c r="F166" s="207" t="s">
        <v>632</v>
      </c>
      <c r="G166" s="208" t="s">
        <v>361</v>
      </c>
      <c r="H166" s="209">
        <v>29.437000000000001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671</v>
      </c>
    </row>
    <row r="167" s="2" customFormat="1">
      <c r="A167" s="39"/>
      <c r="B167" s="40"/>
      <c r="C167" s="205" t="s">
        <v>178</v>
      </c>
      <c r="D167" s="205" t="s">
        <v>227</v>
      </c>
      <c r="E167" s="206" t="s">
        <v>635</v>
      </c>
      <c r="F167" s="207" t="s">
        <v>636</v>
      </c>
      <c r="G167" s="208" t="s">
        <v>361</v>
      </c>
      <c r="H167" s="209">
        <v>294.37</v>
      </c>
      <c r="I167" s="210"/>
      <c r="J167" s="211">
        <f>ROUND(I167*H167,2)</f>
        <v>0</v>
      </c>
      <c r="K167" s="207" t="s">
        <v>231</v>
      </c>
      <c r="L167" s="45"/>
      <c r="M167" s="212" t="s">
        <v>19</v>
      </c>
      <c r="N167" s="213" t="s">
        <v>47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232</v>
      </c>
      <c r="AT167" s="216" t="s">
        <v>227</v>
      </c>
      <c r="AU167" s="216" t="s">
        <v>86</v>
      </c>
      <c r="AY167" s="18" t="s">
        <v>225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84</v>
      </c>
      <c r="BK167" s="217">
        <f>ROUND(I167*H167,2)</f>
        <v>0</v>
      </c>
      <c r="BL167" s="18" t="s">
        <v>232</v>
      </c>
      <c r="BM167" s="216" t="s">
        <v>672</v>
      </c>
    </row>
    <row r="168" s="13" customFormat="1">
      <c r="A168" s="13"/>
      <c r="B168" s="218"/>
      <c r="C168" s="219"/>
      <c r="D168" s="220" t="s">
        <v>234</v>
      </c>
      <c r="E168" s="219"/>
      <c r="F168" s="222" t="s">
        <v>1311</v>
      </c>
      <c r="G168" s="219"/>
      <c r="H168" s="223">
        <v>294.37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234</v>
      </c>
      <c r="AU168" s="229" t="s">
        <v>86</v>
      </c>
      <c r="AV168" s="13" t="s">
        <v>86</v>
      </c>
      <c r="AW168" s="13" t="s">
        <v>4</v>
      </c>
      <c r="AX168" s="13" t="s">
        <v>84</v>
      </c>
      <c r="AY168" s="229" t="s">
        <v>225</v>
      </c>
    </row>
    <row r="169" s="2" customFormat="1" ht="44.25" customHeight="1">
      <c r="A169" s="39"/>
      <c r="B169" s="40"/>
      <c r="C169" s="205" t="s">
        <v>181</v>
      </c>
      <c r="D169" s="205" t="s">
        <v>227</v>
      </c>
      <c r="E169" s="206" t="s">
        <v>641</v>
      </c>
      <c r="F169" s="207" t="s">
        <v>642</v>
      </c>
      <c r="G169" s="208" t="s">
        <v>361</v>
      </c>
      <c r="H169" s="209">
        <v>0.28799999999999998</v>
      </c>
      <c r="I169" s="210"/>
      <c r="J169" s="211">
        <f>ROUND(I169*H169,2)</f>
        <v>0</v>
      </c>
      <c r="K169" s="207" t="s">
        <v>231</v>
      </c>
      <c r="L169" s="45"/>
      <c r="M169" s="212" t="s">
        <v>19</v>
      </c>
      <c r="N169" s="213" t="s">
        <v>47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232</v>
      </c>
      <c r="AT169" s="216" t="s">
        <v>227</v>
      </c>
      <c r="AU169" s="216" t="s">
        <v>86</v>
      </c>
      <c r="AY169" s="18" t="s">
        <v>225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84</v>
      </c>
      <c r="BK169" s="217">
        <f>ROUND(I169*H169,2)</f>
        <v>0</v>
      </c>
      <c r="BL169" s="18" t="s">
        <v>232</v>
      </c>
      <c r="BM169" s="216" t="s">
        <v>960</v>
      </c>
    </row>
    <row r="170" s="2" customFormat="1" ht="44.25" customHeight="1">
      <c r="A170" s="39"/>
      <c r="B170" s="40"/>
      <c r="C170" s="205" t="s">
        <v>184</v>
      </c>
      <c r="D170" s="205" t="s">
        <v>227</v>
      </c>
      <c r="E170" s="206" t="s">
        <v>962</v>
      </c>
      <c r="F170" s="207" t="s">
        <v>963</v>
      </c>
      <c r="G170" s="208" t="s">
        <v>361</v>
      </c>
      <c r="H170" s="209">
        <v>19.199999999999999</v>
      </c>
      <c r="I170" s="210"/>
      <c r="J170" s="211">
        <f>ROUND(I170*H170,2)</f>
        <v>0</v>
      </c>
      <c r="K170" s="207" t="s">
        <v>231</v>
      </c>
      <c r="L170" s="45"/>
      <c r="M170" s="212" t="s">
        <v>19</v>
      </c>
      <c r="N170" s="213" t="s">
        <v>47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232</v>
      </c>
      <c r="AT170" s="216" t="s">
        <v>227</v>
      </c>
      <c r="AU170" s="216" t="s">
        <v>86</v>
      </c>
      <c r="AY170" s="18" t="s">
        <v>225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84</v>
      </c>
      <c r="BK170" s="217">
        <f>ROUND(I170*H170,2)</f>
        <v>0</v>
      </c>
      <c r="BL170" s="18" t="s">
        <v>232</v>
      </c>
      <c r="BM170" s="216" t="s">
        <v>1312</v>
      </c>
    </row>
    <row r="171" s="2" customFormat="1" ht="44.25" customHeight="1">
      <c r="A171" s="39"/>
      <c r="B171" s="40"/>
      <c r="C171" s="205" t="s">
        <v>187</v>
      </c>
      <c r="D171" s="205" t="s">
        <v>227</v>
      </c>
      <c r="E171" s="206" t="s">
        <v>968</v>
      </c>
      <c r="F171" s="207" t="s">
        <v>841</v>
      </c>
      <c r="G171" s="208" t="s">
        <v>361</v>
      </c>
      <c r="H171" s="209">
        <v>5.7999999999999998</v>
      </c>
      <c r="I171" s="210"/>
      <c r="J171" s="211">
        <f>ROUND(I171*H171,2)</f>
        <v>0</v>
      </c>
      <c r="K171" s="207" t="s">
        <v>231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969</v>
      </c>
    </row>
    <row r="172" s="12" customFormat="1" ht="22.8" customHeight="1">
      <c r="A172" s="12"/>
      <c r="B172" s="189"/>
      <c r="C172" s="190"/>
      <c r="D172" s="191" t="s">
        <v>75</v>
      </c>
      <c r="E172" s="203" t="s">
        <v>648</v>
      </c>
      <c r="F172" s="203" t="s">
        <v>649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P173</f>
        <v>0</v>
      </c>
      <c r="Q172" s="197"/>
      <c r="R172" s="198">
        <f>R173</f>
        <v>0</v>
      </c>
      <c r="S172" s="197"/>
      <c r="T172" s="19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84</v>
      </c>
      <c r="AT172" s="201" t="s">
        <v>75</v>
      </c>
      <c r="AU172" s="201" t="s">
        <v>84</v>
      </c>
      <c r="AY172" s="200" t="s">
        <v>225</v>
      </c>
      <c r="BK172" s="202">
        <f>BK173</f>
        <v>0</v>
      </c>
    </row>
    <row r="173" s="2" customFormat="1" ht="44.25" customHeight="1">
      <c r="A173" s="39"/>
      <c r="B173" s="40"/>
      <c r="C173" s="205" t="s">
        <v>595</v>
      </c>
      <c r="D173" s="205" t="s">
        <v>227</v>
      </c>
      <c r="E173" s="206" t="s">
        <v>674</v>
      </c>
      <c r="F173" s="207" t="s">
        <v>675</v>
      </c>
      <c r="G173" s="208" t="s">
        <v>361</v>
      </c>
      <c r="H173" s="209">
        <v>68.808999999999998</v>
      </c>
      <c r="I173" s="210"/>
      <c r="J173" s="211">
        <f>ROUND(I173*H173,2)</f>
        <v>0</v>
      </c>
      <c r="K173" s="207" t="s">
        <v>231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971</v>
      </c>
    </row>
    <row r="174" s="12" customFormat="1" ht="25.92" customHeight="1">
      <c r="A174" s="12"/>
      <c r="B174" s="189"/>
      <c r="C174" s="190"/>
      <c r="D174" s="191" t="s">
        <v>75</v>
      </c>
      <c r="E174" s="192" t="s">
        <v>677</v>
      </c>
      <c r="F174" s="192" t="s">
        <v>678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f>P175+P187</f>
        <v>0</v>
      </c>
      <c r="Q174" s="197"/>
      <c r="R174" s="198">
        <f>R175+R187</f>
        <v>0.54151759999999993</v>
      </c>
      <c r="S174" s="197"/>
      <c r="T174" s="199">
        <f>T175+T187</f>
        <v>0.39500000000000002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86</v>
      </c>
      <c r="AT174" s="201" t="s">
        <v>75</v>
      </c>
      <c r="AU174" s="201" t="s">
        <v>76</v>
      </c>
      <c r="AY174" s="200" t="s">
        <v>225</v>
      </c>
      <c r="BK174" s="202">
        <f>BK175+BK187</f>
        <v>0</v>
      </c>
    </row>
    <row r="175" s="12" customFormat="1" ht="22.8" customHeight="1">
      <c r="A175" s="12"/>
      <c r="B175" s="189"/>
      <c r="C175" s="190"/>
      <c r="D175" s="191" t="s">
        <v>75</v>
      </c>
      <c r="E175" s="203" t="s">
        <v>679</v>
      </c>
      <c r="F175" s="203" t="s">
        <v>680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SUM(P176:P186)</f>
        <v>0</v>
      </c>
      <c r="Q175" s="197"/>
      <c r="R175" s="198">
        <f>SUM(R176:R186)</f>
        <v>0.51449999999999996</v>
      </c>
      <c r="S175" s="197"/>
      <c r="T175" s="199">
        <f>SUM(T176:T186)</f>
        <v>0.39500000000000002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86</v>
      </c>
      <c r="AT175" s="201" t="s">
        <v>75</v>
      </c>
      <c r="AU175" s="201" t="s">
        <v>84</v>
      </c>
      <c r="AY175" s="200" t="s">
        <v>225</v>
      </c>
      <c r="BK175" s="202">
        <f>SUM(BK176:BK186)</f>
        <v>0</v>
      </c>
    </row>
    <row r="176" s="2" customFormat="1">
      <c r="A176" s="39"/>
      <c r="B176" s="40"/>
      <c r="C176" s="205" t="s">
        <v>607</v>
      </c>
      <c r="D176" s="205" t="s">
        <v>227</v>
      </c>
      <c r="E176" s="206" t="s">
        <v>681</v>
      </c>
      <c r="F176" s="207" t="s">
        <v>682</v>
      </c>
      <c r="G176" s="208" t="s">
        <v>683</v>
      </c>
      <c r="H176" s="209">
        <v>490</v>
      </c>
      <c r="I176" s="210"/>
      <c r="J176" s="211">
        <f>ROUND(I176*H176,2)</f>
        <v>0</v>
      </c>
      <c r="K176" s="207" t="s">
        <v>231</v>
      </c>
      <c r="L176" s="45"/>
      <c r="M176" s="212" t="s">
        <v>19</v>
      </c>
      <c r="N176" s="213" t="s">
        <v>47</v>
      </c>
      <c r="O176" s="85"/>
      <c r="P176" s="214">
        <f>O176*H176</f>
        <v>0</v>
      </c>
      <c r="Q176" s="214">
        <v>5.0000000000000002E-05</v>
      </c>
      <c r="R176" s="214">
        <f>Q176*H176</f>
        <v>0.024500000000000001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128</v>
      </c>
      <c r="AT176" s="216" t="s">
        <v>227</v>
      </c>
      <c r="AU176" s="216" t="s">
        <v>86</v>
      </c>
      <c r="AY176" s="18" t="s">
        <v>225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84</v>
      </c>
      <c r="BK176" s="217">
        <f>ROUND(I176*H176,2)</f>
        <v>0</v>
      </c>
      <c r="BL176" s="18" t="s">
        <v>128</v>
      </c>
      <c r="BM176" s="216" t="s">
        <v>684</v>
      </c>
    </row>
    <row r="177" s="13" customFormat="1">
      <c r="A177" s="13"/>
      <c r="B177" s="218"/>
      <c r="C177" s="219"/>
      <c r="D177" s="220" t="s">
        <v>234</v>
      </c>
      <c r="E177" s="221" t="s">
        <v>19</v>
      </c>
      <c r="F177" s="222" t="s">
        <v>1137</v>
      </c>
      <c r="G177" s="219"/>
      <c r="H177" s="223">
        <v>490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234</v>
      </c>
      <c r="AU177" s="229" t="s">
        <v>86</v>
      </c>
      <c r="AV177" s="13" t="s">
        <v>86</v>
      </c>
      <c r="AW177" s="13" t="s">
        <v>37</v>
      </c>
      <c r="AX177" s="13" t="s">
        <v>84</v>
      </c>
      <c r="AY177" s="229" t="s">
        <v>225</v>
      </c>
    </row>
    <row r="178" s="2" customFormat="1" ht="16.5" customHeight="1">
      <c r="A178" s="39"/>
      <c r="B178" s="40"/>
      <c r="C178" s="241" t="s">
        <v>624</v>
      </c>
      <c r="D178" s="241" t="s">
        <v>410</v>
      </c>
      <c r="E178" s="242" t="s">
        <v>686</v>
      </c>
      <c r="F178" s="243" t="s">
        <v>687</v>
      </c>
      <c r="G178" s="244" t="s">
        <v>361</v>
      </c>
      <c r="H178" s="245">
        <v>0.48999999999999999</v>
      </c>
      <c r="I178" s="246"/>
      <c r="J178" s="247">
        <f>ROUND(I178*H178,2)</f>
        <v>0</v>
      </c>
      <c r="K178" s="243" t="s">
        <v>19</v>
      </c>
      <c r="L178" s="248"/>
      <c r="M178" s="249" t="s">
        <v>19</v>
      </c>
      <c r="N178" s="250" t="s">
        <v>47</v>
      </c>
      <c r="O178" s="85"/>
      <c r="P178" s="214">
        <f>O178*H178</f>
        <v>0</v>
      </c>
      <c r="Q178" s="214">
        <v>1</v>
      </c>
      <c r="R178" s="214">
        <f>Q178*H178</f>
        <v>0.48999999999999999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175</v>
      </c>
      <c r="AT178" s="216" t="s">
        <v>410</v>
      </c>
      <c r="AU178" s="216" t="s">
        <v>86</v>
      </c>
      <c r="AY178" s="18" t="s">
        <v>225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128</v>
      </c>
      <c r="BM178" s="216" t="s">
        <v>688</v>
      </c>
    </row>
    <row r="179" s="2" customFormat="1">
      <c r="A179" s="39"/>
      <c r="B179" s="40"/>
      <c r="C179" s="41"/>
      <c r="D179" s="220" t="s">
        <v>414</v>
      </c>
      <c r="E179" s="41"/>
      <c r="F179" s="251" t="s">
        <v>689</v>
      </c>
      <c r="G179" s="41"/>
      <c r="H179" s="41"/>
      <c r="I179" s="252"/>
      <c r="J179" s="41"/>
      <c r="K179" s="41"/>
      <c r="L179" s="45"/>
      <c r="M179" s="253"/>
      <c r="N179" s="254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414</v>
      </c>
      <c r="AU179" s="18" t="s">
        <v>86</v>
      </c>
    </row>
    <row r="180" s="13" customFormat="1">
      <c r="A180" s="13"/>
      <c r="B180" s="218"/>
      <c r="C180" s="219"/>
      <c r="D180" s="220" t="s">
        <v>234</v>
      </c>
      <c r="E180" s="219"/>
      <c r="F180" s="222" t="s">
        <v>1138</v>
      </c>
      <c r="G180" s="219"/>
      <c r="H180" s="223">
        <v>0.48999999999999999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234</v>
      </c>
      <c r="AU180" s="229" t="s">
        <v>86</v>
      </c>
      <c r="AV180" s="13" t="s">
        <v>86</v>
      </c>
      <c r="AW180" s="13" t="s">
        <v>4</v>
      </c>
      <c r="AX180" s="13" t="s">
        <v>84</v>
      </c>
      <c r="AY180" s="229" t="s">
        <v>225</v>
      </c>
    </row>
    <row r="181" s="2" customFormat="1">
      <c r="A181" s="39"/>
      <c r="B181" s="40"/>
      <c r="C181" s="205" t="s">
        <v>630</v>
      </c>
      <c r="D181" s="205" t="s">
        <v>227</v>
      </c>
      <c r="E181" s="206" t="s">
        <v>691</v>
      </c>
      <c r="F181" s="207" t="s">
        <v>692</v>
      </c>
      <c r="G181" s="208" t="s">
        <v>683</v>
      </c>
      <c r="H181" s="209">
        <v>395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0.001</v>
      </c>
      <c r="T181" s="215">
        <f>S181*H181</f>
        <v>0.39500000000000002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128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128</v>
      </c>
      <c r="BM181" s="216" t="s">
        <v>693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1139</v>
      </c>
      <c r="G182" s="219"/>
      <c r="H182" s="223">
        <v>395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84</v>
      </c>
      <c r="AY182" s="229" t="s">
        <v>225</v>
      </c>
    </row>
    <row r="183" s="2" customFormat="1" ht="16.5" customHeight="1">
      <c r="A183" s="39"/>
      <c r="B183" s="40"/>
      <c r="C183" s="205" t="s">
        <v>634</v>
      </c>
      <c r="D183" s="205" t="s">
        <v>227</v>
      </c>
      <c r="E183" s="206" t="s">
        <v>695</v>
      </c>
      <c r="F183" s="207" t="s">
        <v>696</v>
      </c>
      <c r="G183" s="208" t="s">
        <v>683</v>
      </c>
      <c r="H183" s="209">
        <v>4145</v>
      </c>
      <c r="I183" s="210"/>
      <c r="J183" s="211">
        <f>ROUND(I183*H183,2)</f>
        <v>0</v>
      </c>
      <c r="K183" s="207" t="s">
        <v>19</v>
      </c>
      <c r="L183" s="45"/>
      <c r="M183" s="212" t="s">
        <v>19</v>
      </c>
      <c r="N183" s="213" t="s">
        <v>47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128</v>
      </c>
      <c r="AT183" s="216" t="s">
        <v>227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128</v>
      </c>
      <c r="BM183" s="216" t="s">
        <v>697</v>
      </c>
    </row>
    <row r="184" s="2" customFormat="1">
      <c r="A184" s="39"/>
      <c r="B184" s="40"/>
      <c r="C184" s="41"/>
      <c r="D184" s="220" t="s">
        <v>414</v>
      </c>
      <c r="E184" s="41"/>
      <c r="F184" s="251" t="s">
        <v>698</v>
      </c>
      <c r="G184" s="41"/>
      <c r="H184" s="41"/>
      <c r="I184" s="252"/>
      <c r="J184" s="41"/>
      <c r="K184" s="41"/>
      <c r="L184" s="45"/>
      <c r="M184" s="253"/>
      <c r="N184" s="25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414</v>
      </c>
      <c r="AU184" s="18" t="s">
        <v>86</v>
      </c>
    </row>
    <row r="185" s="13" customFormat="1">
      <c r="A185" s="13"/>
      <c r="B185" s="218"/>
      <c r="C185" s="219"/>
      <c r="D185" s="220" t="s">
        <v>234</v>
      </c>
      <c r="E185" s="219"/>
      <c r="F185" s="222" t="s">
        <v>1140</v>
      </c>
      <c r="G185" s="219"/>
      <c r="H185" s="223">
        <v>4145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234</v>
      </c>
      <c r="AU185" s="229" t="s">
        <v>86</v>
      </c>
      <c r="AV185" s="13" t="s">
        <v>86</v>
      </c>
      <c r="AW185" s="13" t="s">
        <v>4</v>
      </c>
      <c r="AX185" s="13" t="s">
        <v>84</v>
      </c>
      <c r="AY185" s="229" t="s">
        <v>225</v>
      </c>
    </row>
    <row r="186" s="2" customFormat="1" ht="44.25" customHeight="1">
      <c r="A186" s="39"/>
      <c r="B186" s="40"/>
      <c r="C186" s="205" t="s">
        <v>640</v>
      </c>
      <c r="D186" s="205" t="s">
        <v>227</v>
      </c>
      <c r="E186" s="206" t="s">
        <v>700</v>
      </c>
      <c r="F186" s="207" t="s">
        <v>701</v>
      </c>
      <c r="G186" s="208" t="s">
        <v>361</v>
      </c>
      <c r="H186" s="209">
        <v>0.51500000000000001</v>
      </c>
      <c r="I186" s="210"/>
      <c r="J186" s="211">
        <f>ROUND(I186*H186,2)</f>
        <v>0</v>
      </c>
      <c r="K186" s="207" t="s">
        <v>231</v>
      </c>
      <c r="L186" s="45"/>
      <c r="M186" s="212" t="s">
        <v>19</v>
      </c>
      <c r="N186" s="213" t="s">
        <v>47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128</v>
      </c>
      <c r="AT186" s="216" t="s">
        <v>227</v>
      </c>
      <c r="AU186" s="216" t="s">
        <v>86</v>
      </c>
      <c r="AY186" s="18" t="s">
        <v>225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84</v>
      </c>
      <c r="BK186" s="217">
        <f>ROUND(I186*H186,2)</f>
        <v>0</v>
      </c>
      <c r="BL186" s="18" t="s">
        <v>128</v>
      </c>
      <c r="BM186" s="216" t="s">
        <v>702</v>
      </c>
    </row>
    <row r="187" s="12" customFormat="1" ht="22.8" customHeight="1">
      <c r="A187" s="12"/>
      <c r="B187" s="189"/>
      <c r="C187" s="190"/>
      <c r="D187" s="191" t="s">
        <v>75</v>
      </c>
      <c r="E187" s="203" t="s">
        <v>703</v>
      </c>
      <c r="F187" s="203" t="s">
        <v>704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SUM(P188:P190)</f>
        <v>0</v>
      </c>
      <c r="Q187" s="197"/>
      <c r="R187" s="198">
        <f>SUM(R188:R190)</f>
        <v>0.027017600000000003</v>
      </c>
      <c r="S187" s="197"/>
      <c r="T187" s="19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86</v>
      </c>
      <c r="AT187" s="201" t="s">
        <v>75</v>
      </c>
      <c r="AU187" s="201" t="s">
        <v>84</v>
      </c>
      <c r="AY187" s="200" t="s">
        <v>225</v>
      </c>
      <c r="BK187" s="202">
        <f>SUM(BK188:BK190)</f>
        <v>0</v>
      </c>
    </row>
    <row r="188" s="2" customFormat="1" ht="33" customHeight="1">
      <c r="A188" s="39"/>
      <c r="B188" s="40"/>
      <c r="C188" s="205" t="s">
        <v>644</v>
      </c>
      <c r="D188" s="205" t="s">
        <v>227</v>
      </c>
      <c r="E188" s="206" t="s">
        <v>705</v>
      </c>
      <c r="F188" s="207" t="s">
        <v>706</v>
      </c>
      <c r="G188" s="208" t="s">
        <v>230</v>
      </c>
      <c r="H188" s="209">
        <v>84.430000000000007</v>
      </c>
      <c r="I188" s="210"/>
      <c r="J188" s="211">
        <f>ROUND(I188*H188,2)</f>
        <v>0</v>
      </c>
      <c r="K188" s="207" t="s">
        <v>231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0.00032000000000000003</v>
      </c>
      <c r="R188" s="214">
        <f>Q188*H188</f>
        <v>0.027017600000000003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128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128</v>
      </c>
      <c r="BM188" s="216" t="s">
        <v>707</v>
      </c>
    </row>
    <row r="189" s="2" customFormat="1">
      <c r="A189" s="39"/>
      <c r="B189" s="40"/>
      <c r="C189" s="41"/>
      <c r="D189" s="220" t="s">
        <v>414</v>
      </c>
      <c r="E189" s="41"/>
      <c r="F189" s="251" t="s">
        <v>708</v>
      </c>
      <c r="G189" s="41"/>
      <c r="H189" s="41"/>
      <c r="I189" s="252"/>
      <c r="J189" s="41"/>
      <c r="K189" s="41"/>
      <c r="L189" s="45"/>
      <c r="M189" s="253"/>
      <c r="N189" s="25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414</v>
      </c>
      <c r="AU189" s="18" t="s">
        <v>86</v>
      </c>
    </row>
    <row r="190" s="13" customFormat="1">
      <c r="A190" s="13"/>
      <c r="B190" s="218"/>
      <c r="C190" s="219"/>
      <c r="D190" s="220" t="s">
        <v>234</v>
      </c>
      <c r="E190" s="221" t="s">
        <v>19</v>
      </c>
      <c r="F190" s="222" t="s">
        <v>1313</v>
      </c>
      <c r="G190" s="219"/>
      <c r="H190" s="223">
        <v>84.430000000000007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37</v>
      </c>
      <c r="AX190" s="13" t="s">
        <v>84</v>
      </c>
      <c r="AY190" s="229" t="s">
        <v>225</v>
      </c>
    </row>
    <row r="191" s="12" customFormat="1" ht="25.92" customHeight="1">
      <c r="A191" s="12"/>
      <c r="B191" s="189"/>
      <c r="C191" s="190"/>
      <c r="D191" s="191" t="s">
        <v>75</v>
      </c>
      <c r="E191" s="192" t="s">
        <v>410</v>
      </c>
      <c r="F191" s="192" t="s">
        <v>983</v>
      </c>
      <c r="G191" s="190"/>
      <c r="H191" s="190"/>
      <c r="I191" s="193"/>
      <c r="J191" s="194">
        <f>BK191</f>
        <v>0</v>
      </c>
      <c r="K191" s="190"/>
      <c r="L191" s="195"/>
      <c r="M191" s="196"/>
      <c r="N191" s="197"/>
      <c r="O191" s="197"/>
      <c r="P191" s="198">
        <f>P192</f>
        <v>0</v>
      </c>
      <c r="Q191" s="197"/>
      <c r="R191" s="198">
        <f>R192</f>
        <v>0.024839999999999997</v>
      </c>
      <c r="S191" s="197"/>
      <c r="T191" s="19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0" t="s">
        <v>273</v>
      </c>
      <c r="AT191" s="201" t="s">
        <v>75</v>
      </c>
      <c r="AU191" s="201" t="s">
        <v>76</v>
      </c>
      <c r="AY191" s="200" t="s">
        <v>225</v>
      </c>
      <c r="BK191" s="202">
        <f>BK192</f>
        <v>0</v>
      </c>
    </row>
    <row r="192" s="12" customFormat="1" ht="22.8" customHeight="1">
      <c r="A192" s="12"/>
      <c r="B192" s="189"/>
      <c r="C192" s="190"/>
      <c r="D192" s="191" t="s">
        <v>75</v>
      </c>
      <c r="E192" s="203" t="s">
        <v>984</v>
      </c>
      <c r="F192" s="203" t="s">
        <v>985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SUM(P193:P196)</f>
        <v>0</v>
      </c>
      <c r="Q192" s="197"/>
      <c r="R192" s="198">
        <f>SUM(R193:R196)</f>
        <v>0.024839999999999997</v>
      </c>
      <c r="S192" s="197"/>
      <c r="T192" s="199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273</v>
      </c>
      <c r="AT192" s="201" t="s">
        <v>75</v>
      </c>
      <c r="AU192" s="201" t="s">
        <v>84</v>
      </c>
      <c r="AY192" s="200" t="s">
        <v>225</v>
      </c>
      <c r="BK192" s="202">
        <f>SUM(BK193:BK196)</f>
        <v>0</v>
      </c>
    </row>
    <row r="193" s="2" customFormat="1">
      <c r="A193" s="39"/>
      <c r="B193" s="40"/>
      <c r="C193" s="205" t="s">
        <v>650</v>
      </c>
      <c r="D193" s="205" t="s">
        <v>227</v>
      </c>
      <c r="E193" s="206" t="s">
        <v>987</v>
      </c>
      <c r="F193" s="207" t="s">
        <v>988</v>
      </c>
      <c r="G193" s="208" t="s">
        <v>559</v>
      </c>
      <c r="H193" s="209">
        <v>36</v>
      </c>
      <c r="I193" s="210"/>
      <c r="J193" s="211">
        <f>ROUND(I193*H193,2)</f>
        <v>0</v>
      </c>
      <c r="K193" s="207" t="s">
        <v>231</v>
      </c>
      <c r="L193" s="45"/>
      <c r="M193" s="212" t="s">
        <v>19</v>
      </c>
      <c r="N193" s="213" t="s">
        <v>47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989</v>
      </c>
      <c r="AT193" s="216" t="s">
        <v>227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989</v>
      </c>
      <c r="BM193" s="216" t="s">
        <v>990</v>
      </c>
    </row>
    <row r="194" s="13" customFormat="1">
      <c r="A194" s="13"/>
      <c r="B194" s="218"/>
      <c r="C194" s="219"/>
      <c r="D194" s="220" t="s">
        <v>234</v>
      </c>
      <c r="E194" s="221" t="s">
        <v>19</v>
      </c>
      <c r="F194" s="222" t="s">
        <v>1142</v>
      </c>
      <c r="G194" s="219"/>
      <c r="H194" s="223">
        <v>36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84</v>
      </c>
      <c r="AY194" s="229" t="s">
        <v>225</v>
      </c>
    </row>
    <row r="195" s="2" customFormat="1" ht="16.5" customHeight="1">
      <c r="A195" s="39"/>
      <c r="B195" s="40"/>
      <c r="C195" s="241" t="s">
        <v>944</v>
      </c>
      <c r="D195" s="241" t="s">
        <v>410</v>
      </c>
      <c r="E195" s="242" t="s">
        <v>993</v>
      </c>
      <c r="F195" s="243" t="s">
        <v>994</v>
      </c>
      <c r="G195" s="244" t="s">
        <v>559</v>
      </c>
      <c r="H195" s="245">
        <v>36</v>
      </c>
      <c r="I195" s="246"/>
      <c r="J195" s="247">
        <f>ROUND(I195*H195,2)</f>
        <v>0</v>
      </c>
      <c r="K195" s="243" t="s">
        <v>19</v>
      </c>
      <c r="L195" s="248"/>
      <c r="M195" s="249" t="s">
        <v>19</v>
      </c>
      <c r="N195" s="250" t="s">
        <v>47</v>
      </c>
      <c r="O195" s="85"/>
      <c r="P195" s="214">
        <f>O195*H195</f>
        <v>0</v>
      </c>
      <c r="Q195" s="214">
        <v>0.00068999999999999997</v>
      </c>
      <c r="R195" s="214">
        <f>Q195*H195</f>
        <v>0.024839999999999997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995</v>
      </c>
      <c r="AT195" s="216" t="s">
        <v>410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995</v>
      </c>
      <c r="BM195" s="216" t="s">
        <v>996</v>
      </c>
    </row>
    <row r="196" s="2" customFormat="1">
      <c r="A196" s="39"/>
      <c r="B196" s="40"/>
      <c r="C196" s="205" t="s">
        <v>946</v>
      </c>
      <c r="D196" s="205" t="s">
        <v>227</v>
      </c>
      <c r="E196" s="206" t="s">
        <v>997</v>
      </c>
      <c r="F196" s="207" t="s">
        <v>998</v>
      </c>
      <c r="G196" s="208" t="s">
        <v>559</v>
      </c>
      <c r="H196" s="209">
        <v>36</v>
      </c>
      <c r="I196" s="210"/>
      <c r="J196" s="211">
        <f>ROUND(I196*H196,2)</f>
        <v>0</v>
      </c>
      <c r="K196" s="207" t="s">
        <v>231</v>
      </c>
      <c r="L196" s="45"/>
      <c r="M196" s="265" t="s">
        <v>19</v>
      </c>
      <c r="N196" s="266" t="s">
        <v>47</v>
      </c>
      <c r="O196" s="267"/>
      <c r="P196" s="268">
        <f>O196*H196</f>
        <v>0</v>
      </c>
      <c r="Q196" s="268">
        <v>0</v>
      </c>
      <c r="R196" s="268">
        <f>Q196*H196</f>
        <v>0</v>
      </c>
      <c r="S196" s="268">
        <v>0</v>
      </c>
      <c r="T196" s="26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989</v>
      </c>
      <c r="AT196" s="216" t="s">
        <v>227</v>
      </c>
      <c r="AU196" s="216" t="s">
        <v>86</v>
      </c>
      <c r="AY196" s="18" t="s">
        <v>225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84</v>
      </c>
      <c r="BK196" s="217">
        <f>ROUND(I196*H196,2)</f>
        <v>0</v>
      </c>
      <c r="BL196" s="18" t="s">
        <v>989</v>
      </c>
      <c r="BM196" s="216" t="s">
        <v>999</v>
      </c>
    </row>
    <row r="197" s="2" customFormat="1" ht="6.96" customHeight="1">
      <c r="A197" s="39"/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sheet="1" autoFilter="0" formatColumns="0" formatRows="0" objects="1" scenarios="1" spinCount="100000" saltValue="5kJ1B2nmoV4NO02hO884Vc2H6k+IWvlvTFWq1Gr5qJhz17cC5F8QayKSDfhp6hfdB1hS6/u7SS81J3U1EVpk1w==" hashValue="L5L9B9GjEyQslSYdPCWTW/lo9fqE0e/dSjWIRem82hobKVMNQCFHqlI6ETVfbuhyFBq4V9gjPTxdRh1oylbFnA==" algorithmName="SHA-512" password="CC35"/>
  <autoFilter ref="C89:K19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270" t="s">
        <v>654</v>
      </c>
      <c r="BA2" s="270" t="s">
        <v>655</v>
      </c>
      <c r="BB2" s="270" t="s">
        <v>230</v>
      </c>
      <c r="BC2" s="270" t="s">
        <v>656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657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02 - 5K3-1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02 - 5K3-1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8.6852614999999993</v>
      </c>
      <c r="S86" s="97"/>
      <c r="T86" s="187">
        <f>T87+T102</f>
        <v>0.41999999999999998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8.1284434999999995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8.1284434999999995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25.263000000000002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0.61894350000000009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665</v>
      </c>
      <c r="G91" s="219"/>
      <c r="H91" s="223">
        <v>25.263000000000002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666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25.263000000000002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668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25.263000000000002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0.41999999999999998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4.2000000000000002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673</v>
      </c>
      <c r="G99" s="219"/>
      <c r="H99" s="223">
        <v>4.2000000000000002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8.1280000000000001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0.55681800000000004</v>
      </c>
      <c r="S102" s="197"/>
      <c r="T102" s="199">
        <f>T103+T115</f>
        <v>0.41999999999999998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0.55125000000000002</v>
      </c>
      <c r="S103" s="197"/>
      <c r="T103" s="199">
        <f>SUM(T104:T114)</f>
        <v>0.41999999999999998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525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0.026250000000000002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685</v>
      </c>
      <c r="G105" s="219"/>
      <c r="H105" s="223">
        <v>525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0.52500000000000002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0.52500000000000002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690</v>
      </c>
      <c r="G108" s="219"/>
      <c r="H108" s="223">
        <v>0.52500000000000002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0.41999999999999998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694</v>
      </c>
      <c r="G110" s="219"/>
      <c r="H110" s="223">
        <v>420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420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699</v>
      </c>
      <c r="G113" s="219"/>
      <c r="H113" s="223">
        <v>420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0.55100000000000005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0.005568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17.399999999999999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0.005568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709</v>
      </c>
      <c r="G118" s="219"/>
      <c r="H118" s="223">
        <v>17.399999999999999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6QPGNP9bXiPk1dXMHqX8ZyvVA4Ia5A7TyPsBoq0UX4EESxgNk4rJC0bLtja8Ms4DPrImiXpmsL+MfdLzGdxtvQ==" hashValue="oPMkpXWhNS+eZIwSju7wrIJ1wLUDbTR4ZiSOx3xFbWBUKSOKjC1eUvPQpRaKkKAcruZyUhQ0z2JIpLK/sjKoA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168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1314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1315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786</v>
      </c>
      <c r="BA6" s="270" t="s">
        <v>787</v>
      </c>
      <c r="BB6" s="270" t="s">
        <v>230</v>
      </c>
      <c r="BC6" s="270" t="s">
        <v>1316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790</v>
      </c>
      <c r="BA7" s="270" t="s">
        <v>791</v>
      </c>
      <c r="BB7" s="270" t="s">
        <v>559</v>
      </c>
      <c r="BC7" s="270" t="s">
        <v>1317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793</v>
      </c>
      <c r="BA8" s="270" t="s">
        <v>794</v>
      </c>
      <c r="BB8" s="270" t="s">
        <v>559</v>
      </c>
      <c r="BC8" s="270" t="s">
        <v>137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1318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796</v>
      </c>
      <c r="BA9" s="270" t="s">
        <v>797</v>
      </c>
      <c r="BB9" s="270" t="s">
        <v>230</v>
      </c>
      <c r="BC9" s="270" t="s">
        <v>137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654</v>
      </c>
      <c r="BA10" s="270" t="s">
        <v>655</v>
      </c>
      <c r="BB10" s="270" t="s">
        <v>230</v>
      </c>
      <c r="BC10" s="270" t="s">
        <v>1319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1221</v>
      </c>
      <c r="BA11" s="270" t="s">
        <v>1222</v>
      </c>
      <c r="BB11" s="270" t="s">
        <v>559</v>
      </c>
      <c r="BC11" s="270" t="s">
        <v>140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781</v>
      </c>
      <c r="BA12" s="270" t="s">
        <v>782</v>
      </c>
      <c r="BB12" s="270" t="s">
        <v>248</v>
      </c>
      <c r="BC12" s="270" t="s">
        <v>365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ROUND((SUM(BE91:BE262)),  2)</f>
        <v>0</v>
      </c>
      <c r="G33" s="39"/>
      <c r="H33" s="39"/>
      <c r="I33" s="149">
        <v>0.20999999999999999</v>
      </c>
      <c r="J33" s="148">
        <f>ROUND(((SUM(BE91:BE262))*I33),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ROUND((SUM(BF91:BF262)),  2)</f>
        <v>0</v>
      </c>
      <c r="G34" s="39"/>
      <c r="H34" s="39"/>
      <c r="I34" s="149">
        <v>0.14999999999999999</v>
      </c>
      <c r="J34" s="148">
        <f>ROUND(((SUM(BF91:BF262))*I34),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ROUND((SUM(BG91:BG262)),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ROUND((SUM(BH91:BH262)),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ROUND((SUM(BI91:BI262)),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29 - P1+P2+P3-21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J144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J162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J187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J230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J238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J240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J241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J253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J257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J258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29 - P1+P2+P3-21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P92+P240+P257</f>
        <v>0</v>
      </c>
      <c r="Q91" s="97"/>
      <c r="R91" s="186">
        <f>R92+R240+R257</f>
        <v>68.522724639999993</v>
      </c>
      <c r="S91" s="97"/>
      <c r="T91" s="187">
        <f>T92+T240+T257</f>
        <v>82.4602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BK92+BK240+BK257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P93+P144+P162+P187+P230+P238</f>
        <v>0</v>
      </c>
      <c r="Q92" s="197"/>
      <c r="R92" s="198">
        <f>R93+R144+R162+R187+R230+R238</f>
        <v>68.026844639999993</v>
      </c>
      <c r="S92" s="197"/>
      <c r="T92" s="199">
        <f>T93+T144+T162+T187+T230+T238</f>
        <v>82.130200000000002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BK93+BK144+BK162+BK187+BK230+BK238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SUM(P94:P143)</f>
        <v>0</v>
      </c>
      <c r="Q93" s="197"/>
      <c r="R93" s="198">
        <f>SUM(R94:R143)</f>
        <v>0.0030440000000000007</v>
      </c>
      <c r="S93" s="197"/>
      <c r="T93" s="199">
        <f>SUM(T94:T143)</f>
        <v>78.380200000000002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SUM(BK94:BK143)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1320</v>
      </c>
      <c r="F94" s="207" t="s">
        <v>1321</v>
      </c>
      <c r="G94" s="208" t="s">
        <v>230</v>
      </c>
      <c r="H94" s="209">
        <v>50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0.28999999999999998</v>
      </c>
      <c r="T94" s="215">
        <f>S94*H94</f>
        <v>14.499999999999998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1322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1323</v>
      </c>
      <c r="G95" s="219"/>
      <c r="H95" s="223">
        <v>50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801</v>
      </c>
      <c r="F96" s="207" t="s">
        <v>802</v>
      </c>
      <c r="G96" s="208" t="s">
        <v>230</v>
      </c>
      <c r="H96" s="209">
        <v>19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0.44</v>
      </c>
      <c r="T96" s="215">
        <f>S96*H96</f>
        <v>8.3599999999999994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803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19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 ht="55.5" customHeight="1">
      <c r="A98" s="39"/>
      <c r="B98" s="40"/>
      <c r="C98" s="205" t="s">
        <v>273</v>
      </c>
      <c r="D98" s="205" t="s">
        <v>227</v>
      </c>
      <c r="E98" s="206" t="s">
        <v>805</v>
      </c>
      <c r="F98" s="207" t="s">
        <v>806</v>
      </c>
      <c r="G98" s="208" t="s">
        <v>230</v>
      </c>
      <c r="H98" s="209">
        <v>19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0.32500000000000001</v>
      </c>
      <c r="T98" s="215">
        <f>S98*H98</f>
        <v>6.1749999999999998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807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19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228</v>
      </c>
      <c r="F100" s="207" t="s">
        <v>229</v>
      </c>
      <c r="G100" s="208" t="s">
        <v>230</v>
      </c>
      <c r="H100" s="209">
        <v>19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0.098000000000000004</v>
      </c>
      <c r="T100" s="215">
        <f>S100*H100</f>
        <v>1.8620000000000001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808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19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809</v>
      </c>
      <c r="F102" s="207" t="s">
        <v>810</v>
      </c>
      <c r="G102" s="208" t="s">
        <v>230</v>
      </c>
      <c r="H102" s="209">
        <v>69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0.22</v>
      </c>
      <c r="T102" s="215">
        <f>S102*H102</f>
        <v>15.18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811</v>
      </c>
    </row>
    <row r="103" s="13" customFormat="1">
      <c r="A103" s="13"/>
      <c r="B103" s="218"/>
      <c r="C103" s="219"/>
      <c r="D103" s="220" t="s">
        <v>234</v>
      </c>
      <c r="E103" s="221" t="s">
        <v>19</v>
      </c>
      <c r="F103" s="222" t="s">
        <v>804</v>
      </c>
      <c r="G103" s="219"/>
      <c r="H103" s="223">
        <v>19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234</v>
      </c>
      <c r="AU103" s="229" t="s">
        <v>86</v>
      </c>
      <c r="AV103" s="13" t="s">
        <v>86</v>
      </c>
      <c r="AW103" s="13" t="s">
        <v>37</v>
      </c>
      <c r="AX103" s="13" t="s">
        <v>76</v>
      </c>
      <c r="AY103" s="229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19</v>
      </c>
      <c r="F104" s="222" t="s">
        <v>1323</v>
      </c>
      <c r="G104" s="219"/>
      <c r="H104" s="223">
        <v>50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4" customFormat="1">
      <c r="A105" s="14"/>
      <c r="B105" s="230"/>
      <c r="C105" s="231"/>
      <c r="D105" s="220" t="s">
        <v>234</v>
      </c>
      <c r="E105" s="232" t="s">
        <v>19</v>
      </c>
      <c r="F105" s="233" t="s">
        <v>245</v>
      </c>
      <c r="G105" s="231"/>
      <c r="H105" s="234">
        <v>69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234</v>
      </c>
      <c r="AU105" s="240" t="s">
        <v>86</v>
      </c>
      <c r="AV105" s="14" t="s">
        <v>232</v>
      </c>
      <c r="AW105" s="14" t="s">
        <v>37</v>
      </c>
      <c r="AX105" s="14" t="s">
        <v>84</v>
      </c>
      <c r="AY105" s="240" t="s">
        <v>225</v>
      </c>
    </row>
    <row r="106" s="2" customFormat="1">
      <c r="A106" s="39"/>
      <c r="B106" s="40"/>
      <c r="C106" s="205" t="s">
        <v>354</v>
      </c>
      <c r="D106" s="205" t="s">
        <v>227</v>
      </c>
      <c r="E106" s="206" t="s">
        <v>812</v>
      </c>
      <c r="F106" s="207" t="s">
        <v>813</v>
      </c>
      <c r="G106" s="208" t="s">
        <v>230</v>
      </c>
      <c r="H106" s="209">
        <v>57.100000000000001</v>
      </c>
      <c r="I106" s="210"/>
      <c r="J106" s="211">
        <f>ROUND(I106*H106,2)</f>
        <v>0</v>
      </c>
      <c r="K106" s="207" t="s">
        <v>231</v>
      </c>
      <c r="L106" s="45"/>
      <c r="M106" s="212" t="s">
        <v>19</v>
      </c>
      <c r="N106" s="213" t="s">
        <v>47</v>
      </c>
      <c r="O106" s="85"/>
      <c r="P106" s="214">
        <f>O106*H106</f>
        <v>0</v>
      </c>
      <c r="Q106" s="214">
        <v>4.0000000000000003E-05</v>
      </c>
      <c r="R106" s="214">
        <f>Q106*H106</f>
        <v>0.0022840000000000004</v>
      </c>
      <c r="S106" s="214">
        <v>0.091999999999999998</v>
      </c>
      <c r="T106" s="215">
        <f>S106*H106</f>
        <v>5.2531999999999996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232</v>
      </c>
      <c r="AT106" s="216" t="s">
        <v>227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232</v>
      </c>
      <c r="BM106" s="216" t="s">
        <v>814</v>
      </c>
    </row>
    <row r="107" s="15" customFormat="1">
      <c r="A107" s="15"/>
      <c r="B107" s="255"/>
      <c r="C107" s="256"/>
      <c r="D107" s="220" t="s">
        <v>234</v>
      </c>
      <c r="E107" s="257" t="s">
        <v>19</v>
      </c>
      <c r="F107" s="258" t="s">
        <v>815</v>
      </c>
      <c r="G107" s="256"/>
      <c r="H107" s="257" t="s">
        <v>19</v>
      </c>
      <c r="I107" s="259"/>
      <c r="J107" s="256"/>
      <c r="K107" s="256"/>
      <c r="L107" s="260"/>
      <c r="M107" s="261"/>
      <c r="N107" s="262"/>
      <c r="O107" s="262"/>
      <c r="P107" s="262"/>
      <c r="Q107" s="262"/>
      <c r="R107" s="262"/>
      <c r="S107" s="262"/>
      <c r="T107" s="26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4" t="s">
        <v>234</v>
      </c>
      <c r="AU107" s="264" t="s">
        <v>86</v>
      </c>
      <c r="AV107" s="15" t="s">
        <v>84</v>
      </c>
      <c r="AW107" s="15" t="s">
        <v>37</v>
      </c>
      <c r="AX107" s="15" t="s">
        <v>76</v>
      </c>
      <c r="AY107" s="264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786</v>
      </c>
      <c r="F108" s="222" t="s">
        <v>1324</v>
      </c>
      <c r="G108" s="219"/>
      <c r="H108" s="223">
        <v>57.100000000000001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76</v>
      </c>
      <c r="AY108" s="229" t="s">
        <v>225</v>
      </c>
    </row>
    <row r="109" s="13" customFormat="1">
      <c r="A109" s="13"/>
      <c r="B109" s="218"/>
      <c r="C109" s="219"/>
      <c r="D109" s="220" t="s">
        <v>234</v>
      </c>
      <c r="E109" s="221" t="s">
        <v>790</v>
      </c>
      <c r="F109" s="222" t="s">
        <v>1325</v>
      </c>
      <c r="G109" s="219"/>
      <c r="H109" s="223">
        <v>31.100000000000001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234</v>
      </c>
      <c r="AU109" s="229" t="s">
        <v>86</v>
      </c>
      <c r="AV109" s="13" t="s">
        <v>86</v>
      </c>
      <c r="AW109" s="13" t="s">
        <v>37</v>
      </c>
      <c r="AX109" s="13" t="s">
        <v>76</v>
      </c>
      <c r="AY109" s="229" t="s">
        <v>225</v>
      </c>
    </row>
    <row r="110" s="13" customFormat="1">
      <c r="A110" s="13"/>
      <c r="B110" s="218"/>
      <c r="C110" s="219"/>
      <c r="D110" s="220" t="s">
        <v>234</v>
      </c>
      <c r="E110" s="221" t="s">
        <v>796</v>
      </c>
      <c r="F110" s="222" t="s">
        <v>818</v>
      </c>
      <c r="G110" s="219"/>
      <c r="H110" s="223">
        <v>19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76</v>
      </c>
      <c r="AY110" s="229" t="s">
        <v>225</v>
      </c>
    </row>
    <row r="111" s="13" customFormat="1">
      <c r="A111" s="13"/>
      <c r="B111" s="218"/>
      <c r="C111" s="219"/>
      <c r="D111" s="220" t="s">
        <v>234</v>
      </c>
      <c r="E111" s="221" t="s">
        <v>793</v>
      </c>
      <c r="F111" s="222" t="s">
        <v>1225</v>
      </c>
      <c r="G111" s="219"/>
      <c r="H111" s="223">
        <v>19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234</v>
      </c>
      <c r="AU111" s="229" t="s">
        <v>86</v>
      </c>
      <c r="AV111" s="13" t="s">
        <v>86</v>
      </c>
      <c r="AW111" s="13" t="s">
        <v>37</v>
      </c>
      <c r="AX111" s="13" t="s">
        <v>76</v>
      </c>
      <c r="AY111" s="229" t="s">
        <v>225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820</v>
      </c>
      <c r="G112" s="219"/>
      <c r="H112" s="223">
        <v>57.100000000000001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84</v>
      </c>
      <c r="AY112" s="229" t="s">
        <v>225</v>
      </c>
    </row>
    <row r="113" s="2" customFormat="1" ht="44.25" customHeight="1">
      <c r="A113" s="39"/>
      <c r="B113" s="40"/>
      <c r="C113" s="205" t="s">
        <v>358</v>
      </c>
      <c r="D113" s="205" t="s">
        <v>227</v>
      </c>
      <c r="E113" s="206" t="s">
        <v>1226</v>
      </c>
      <c r="F113" s="207" t="s">
        <v>1227</v>
      </c>
      <c r="G113" s="208" t="s">
        <v>559</v>
      </c>
      <c r="H113" s="209">
        <v>20</v>
      </c>
      <c r="I113" s="210"/>
      <c r="J113" s="211">
        <f>ROUND(I113*H113,2)</f>
        <v>0</v>
      </c>
      <c r="K113" s="207" t="s">
        <v>231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0.28999999999999998</v>
      </c>
      <c r="T113" s="215">
        <f>S113*H113</f>
        <v>5.7999999999999998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232</v>
      </c>
      <c r="AT113" s="216" t="s">
        <v>227</v>
      </c>
      <c r="AU113" s="216" t="s">
        <v>86</v>
      </c>
      <c r="AY113" s="18" t="s">
        <v>225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232</v>
      </c>
      <c r="BM113" s="216" t="s">
        <v>1228</v>
      </c>
    </row>
    <row r="114" s="13" customFormat="1">
      <c r="A114" s="13"/>
      <c r="B114" s="218"/>
      <c r="C114" s="219"/>
      <c r="D114" s="220" t="s">
        <v>234</v>
      </c>
      <c r="E114" s="221" t="s">
        <v>1221</v>
      </c>
      <c r="F114" s="222" t="s">
        <v>1229</v>
      </c>
      <c r="G114" s="219"/>
      <c r="H114" s="223">
        <v>20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84</v>
      </c>
      <c r="AY114" s="229" t="s">
        <v>225</v>
      </c>
    </row>
    <row r="115" s="2" customFormat="1">
      <c r="A115" s="39"/>
      <c r="B115" s="40"/>
      <c r="C115" s="205" t="s">
        <v>365</v>
      </c>
      <c r="D115" s="205" t="s">
        <v>227</v>
      </c>
      <c r="E115" s="206" t="s">
        <v>1326</v>
      </c>
      <c r="F115" s="207" t="s">
        <v>1327</v>
      </c>
      <c r="G115" s="208" t="s">
        <v>559</v>
      </c>
      <c r="H115" s="209">
        <v>10</v>
      </c>
      <c r="I115" s="210"/>
      <c r="J115" s="211">
        <f>ROUND(I115*H115,2)</f>
        <v>0</v>
      </c>
      <c r="K115" s="207" t="s">
        <v>231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0.20499999999999999</v>
      </c>
      <c r="T115" s="215">
        <f>S115*H115</f>
        <v>2.0499999999999998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232</v>
      </c>
      <c r="AT115" s="216" t="s">
        <v>227</v>
      </c>
      <c r="AU115" s="216" t="s">
        <v>86</v>
      </c>
      <c r="AY115" s="18" t="s">
        <v>225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232</v>
      </c>
      <c r="BM115" s="216" t="s">
        <v>1328</v>
      </c>
    </row>
    <row r="116" s="13" customFormat="1">
      <c r="A116" s="13"/>
      <c r="B116" s="218"/>
      <c r="C116" s="219"/>
      <c r="D116" s="220" t="s">
        <v>234</v>
      </c>
      <c r="E116" s="221" t="s">
        <v>19</v>
      </c>
      <c r="F116" s="222" t="s">
        <v>1329</v>
      </c>
      <c r="G116" s="219"/>
      <c r="H116" s="223">
        <v>10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234</v>
      </c>
      <c r="AU116" s="229" t="s">
        <v>86</v>
      </c>
      <c r="AV116" s="13" t="s">
        <v>86</v>
      </c>
      <c r="AW116" s="13" t="s">
        <v>37</v>
      </c>
      <c r="AX116" s="13" t="s">
        <v>84</v>
      </c>
      <c r="AY116" s="229" t="s">
        <v>225</v>
      </c>
    </row>
    <row r="117" s="2" customFormat="1">
      <c r="A117" s="39"/>
      <c r="B117" s="40"/>
      <c r="C117" s="205" t="s">
        <v>369</v>
      </c>
      <c r="D117" s="205" t="s">
        <v>227</v>
      </c>
      <c r="E117" s="206" t="s">
        <v>821</v>
      </c>
      <c r="F117" s="207" t="s">
        <v>822</v>
      </c>
      <c r="G117" s="208" t="s">
        <v>230</v>
      </c>
      <c r="H117" s="209">
        <v>38</v>
      </c>
      <c r="I117" s="210"/>
      <c r="J117" s="211">
        <f>ROUND(I117*H117,2)</f>
        <v>0</v>
      </c>
      <c r="K117" s="207" t="s">
        <v>231</v>
      </c>
      <c r="L117" s="45"/>
      <c r="M117" s="212" t="s">
        <v>19</v>
      </c>
      <c r="N117" s="213" t="s">
        <v>47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232</v>
      </c>
      <c r="AT117" s="216" t="s">
        <v>227</v>
      </c>
      <c r="AU117" s="216" t="s">
        <v>86</v>
      </c>
      <c r="AY117" s="18" t="s">
        <v>225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84</v>
      </c>
      <c r="BK117" s="217">
        <f>ROUND(I117*H117,2)</f>
        <v>0</v>
      </c>
      <c r="BL117" s="18" t="s">
        <v>232</v>
      </c>
      <c r="BM117" s="216" t="s">
        <v>823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1230</v>
      </c>
      <c r="G118" s="219"/>
      <c r="H118" s="223">
        <v>38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44.25" customHeight="1">
      <c r="A119" s="39"/>
      <c r="B119" s="40"/>
      <c r="C119" s="205" t="s">
        <v>111</v>
      </c>
      <c r="D119" s="205" t="s">
        <v>227</v>
      </c>
      <c r="E119" s="206" t="s">
        <v>246</v>
      </c>
      <c r="F119" s="207" t="s">
        <v>247</v>
      </c>
      <c r="G119" s="208" t="s">
        <v>248</v>
      </c>
      <c r="H119" s="209">
        <v>58.009999999999998</v>
      </c>
      <c r="I119" s="210"/>
      <c r="J119" s="211">
        <f>ROUND(I119*H119,2)</f>
        <v>0</v>
      </c>
      <c r="K119" s="207" t="s">
        <v>231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232</v>
      </c>
      <c r="AT119" s="216" t="s">
        <v>227</v>
      </c>
      <c r="AU119" s="216" t="s">
        <v>86</v>
      </c>
      <c r="AY119" s="18" t="s">
        <v>225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232</v>
      </c>
      <c r="BM119" s="216" t="s">
        <v>825</v>
      </c>
    </row>
    <row r="120" s="13" customFormat="1">
      <c r="A120" s="13"/>
      <c r="B120" s="218"/>
      <c r="C120" s="219"/>
      <c r="D120" s="220" t="s">
        <v>234</v>
      </c>
      <c r="E120" s="221" t="s">
        <v>19</v>
      </c>
      <c r="F120" s="222" t="s">
        <v>1330</v>
      </c>
      <c r="G120" s="219"/>
      <c r="H120" s="223">
        <v>66.010000000000005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37</v>
      </c>
      <c r="AX120" s="13" t="s">
        <v>76</v>
      </c>
      <c r="AY120" s="229" t="s">
        <v>225</v>
      </c>
    </row>
    <row r="121" s="13" customFormat="1">
      <c r="A121" s="13"/>
      <c r="B121" s="218"/>
      <c r="C121" s="219"/>
      <c r="D121" s="220" t="s">
        <v>234</v>
      </c>
      <c r="E121" s="221" t="s">
        <v>19</v>
      </c>
      <c r="F121" s="222" t="s">
        <v>827</v>
      </c>
      <c r="G121" s="219"/>
      <c r="H121" s="223">
        <v>-8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234</v>
      </c>
      <c r="AU121" s="229" t="s">
        <v>86</v>
      </c>
      <c r="AV121" s="13" t="s">
        <v>86</v>
      </c>
      <c r="AW121" s="13" t="s">
        <v>37</v>
      </c>
      <c r="AX121" s="13" t="s">
        <v>76</v>
      </c>
      <c r="AY121" s="229" t="s">
        <v>225</v>
      </c>
    </row>
    <row r="122" s="14" customFormat="1">
      <c r="A122" s="14"/>
      <c r="B122" s="230"/>
      <c r="C122" s="231"/>
      <c r="D122" s="220" t="s">
        <v>234</v>
      </c>
      <c r="E122" s="232" t="s">
        <v>778</v>
      </c>
      <c r="F122" s="233" t="s">
        <v>245</v>
      </c>
      <c r="G122" s="231"/>
      <c r="H122" s="234">
        <v>58.009999999999998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234</v>
      </c>
      <c r="AU122" s="240" t="s">
        <v>86</v>
      </c>
      <c r="AV122" s="14" t="s">
        <v>232</v>
      </c>
      <c r="AW122" s="14" t="s">
        <v>37</v>
      </c>
      <c r="AX122" s="14" t="s">
        <v>84</v>
      </c>
      <c r="AY122" s="240" t="s">
        <v>225</v>
      </c>
    </row>
    <row r="123" s="2" customFormat="1" ht="55.5" customHeight="1">
      <c r="A123" s="39"/>
      <c r="B123" s="40"/>
      <c r="C123" s="205" t="s">
        <v>114</v>
      </c>
      <c r="D123" s="205" t="s">
        <v>227</v>
      </c>
      <c r="E123" s="206" t="s">
        <v>828</v>
      </c>
      <c r="F123" s="207" t="s">
        <v>829</v>
      </c>
      <c r="G123" s="208" t="s">
        <v>248</v>
      </c>
      <c r="H123" s="209">
        <v>8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2.3999999999999999</v>
      </c>
      <c r="T123" s="215">
        <f>S123*H123</f>
        <v>19.199999999999999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1331</v>
      </c>
    </row>
    <row r="124" s="13" customFormat="1">
      <c r="A124" s="13"/>
      <c r="B124" s="218"/>
      <c r="C124" s="219"/>
      <c r="D124" s="220" t="s">
        <v>234</v>
      </c>
      <c r="E124" s="221" t="s">
        <v>781</v>
      </c>
      <c r="F124" s="222" t="s">
        <v>831</v>
      </c>
      <c r="G124" s="219"/>
      <c r="H124" s="223">
        <v>8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84</v>
      </c>
      <c r="AY124" s="229" t="s">
        <v>225</v>
      </c>
    </row>
    <row r="125" s="2" customFormat="1">
      <c r="A125" s="39"/>
      <c r="B125" s="40"/>
      <c r="C125" s="205" t="s">
        <v>117</v>
      </c>
      <c r="D125" s="205" t="s">
        <v>227</v>
      </c>
      <c r="E125" s="206" t="s">
        <v>832</v>
      </c>
      <c r="F125" s="207" t="s">
        <v>833</v>
      </c>
      <c r="G125" s="208" t="s">
        <v>248</v>
      </c>
      <c r="H125" s="209">
        <v>18.276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834</v>
      </c>
    </row>
    <row r="126" s="13" customFormat="1">
      <c r="A126" s="13"/>
      <c r="B126" s="218"/>
      <c r="C126" s="219"/>
      <c r="D126" s="220" t="s">
        <v>234</v>
      </c>
      <c r="E126" s="221" t="s">
        <v>19</v>
      </c>
      <c r="F126" s="222" t="s">
        <v>835</v>
      </c>
      <c r="G126" s="219"/>
      <c r="H126" s="223">
        <v>18.276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37</v>
      </c>
      <c r="AX126" s="13" t="s">
        <v>84</v>
      </c>
      <c r="AY126" s="229" t="s">
        <v>225</v>
      </c>
    </row>
    <row r="127" s="2" customFormat="1" ht="66.75" customHeight="1">
      <c r="A127" s="39"/>
      <c r="B127" s="40"/>
      <c r="C127" s="205" t="s">
        <v>120</v>
      </c>
      <c r="D127" s="205" t="s">
        <v>227</v>
      </c>
      <c r="E127" s="206" t="s">
        <v>836</v>
      </c>
      <c r="F127" s="207" t="s">
        <v>837</v>
      </c>
      <c r="G127" s="208" t="s">
        <v>248</v>
      </c>
      <c r="H127" s="209">
        <v>182.75999999999999</v>
      </c>
      <c r="I127" s="210"/>
      <c r="J127" s="211">
        <f>ROUND(I127*H127,2)</f>
        <v>0</v>
      </c>
      <c r="K127" s="207" t="s">
        <v>231</v>
      </c>
      <c r="L127" s="45"/>
      <c r="M127" s="212" t="s">
        <v>19</v>
      </c>
      <c r="N127" s="213" t="s">
        <v>47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232</v>
      </c>
      <c r="AT127" s="216" t="s">
        <v>227</v>
      </c>
      <c r="AU127" s="216" t="s">
        <v>86</v>
      </c>
      <c r="AY127" s="18" t="s">
        <v>225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84</v>
      </c>
      <c r="BK127" s="217">
        <f>ROUND(I127*H127,2)</f>
        <v>0</v>
      </c>
      <c r="BL127" s="18" t="s">
        <v>232</v>
      </c>
      <c r="BM127" s="216" t="s">
        <v>838</v>
      </c>
    </row>
    <row r="128" s="13" customFormat="1">
      <c r="A128" s="13"/>
      <c r="B128" s="218"/>
      <c r="C128" s="219"/>
      <c r="D128" s="220" t="s">
        <v>234</v>
      </c>
      <c r="E128" s="221" t="s">
        <v>19</v>
      </c>
      <c r="F128" s="222" t="s">
        <v>835</v>
      </c>
      <c r="G128" s="219"/>
      <c r="H128" s="223">
        <v>18.276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234</v>
      </c>
      <c r="AU128" s="229" t="s">
        <v>86</v>
      </c>
      <c r="AV128" s="13" t="s">
        <v>86</v>
      </c>
      <c r="AW128" s="13" t="s">
        <v>37</v>
      </c>
      <c r="AX128" s="13" t="s">
        <v>84</v>
      </c>
      <c r="AY128" s="229" t="s">
        <v>225</v>
      </c>
    </row>
    <row r="129" s="13" customFormat="1">
      <c r="A129" s="13"/>
      <c r="B129" s="218"/>
      <c r="C129" s="219"/>
      <c r="D129" s="220" t="s">
        <v>234</v>
      </c>
      <c r="E129" s="219"/>
      <c r="F129" s="222" t="s">
        <v>839</v>
      </c>
      <c r="G129" s="219"/>
      <c r="H129" s="223">
        <v>182.75999999999999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234</v>
      </c>
      <c r="AU129" s="229" t="s">
        <v>86</v>
      </c>
      <c r="AV129" s="13" t="s">
        <v>86</v>
      </c>
      <c r="AW129" s="13" t="s">
        <v>4</v>
      </c>
      <c r="AX129" s="13" t="s">
        <v>84</v>
      </c>
      <c r="AY129" s="229" t="s">
        <v>225</v>
      </c>
    </row>
    <row r="130" s="2" customFormat="1" ht="44.25" customHeight="1">
      <c r="A130" s="39"/>
      <c r="B130" s="40"/>
      <c r="C130" s="205" t="s">
        <v>123</v>
      </c>
      <c r="D130" s="205" t="s">
        <v>227</v>
      </c>
      <c r="E130" s="206" t="s">
        <v>840</v>
      </c>
      <c r="F130" s="207" t="s">
        <v>841</v>
      </c>
      <c r="G130" s="208" t="s">
        <v>361</v>
      </c>
      <c r="H130" s="209">
        <v>32.896999999999998</v>
      </c>
      <c r="I130" s="210"/>
      <c r="J130" s="211">
        <f>ROUND(I130*H130,2)</f>
        <v>0</v>
      </c>
      <c r="K130" s="207" t="s">
        <v>231</v>
      </c>
      <c r="L130" s="45"/>
      <c r="M130" s="212" t="s">
        <v>19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232</v>
      </c>
      <c r="AT130" s="216" t="s">
        <v>227</v>
      </c>
      <c r="AU130" s="216" t="s">
        <v>86</v>
      </c>
      <c r="AY130" s="18" t="s">
        <v>225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84</v>
      </c>
      <c r="BK130" s="217">
        <f>ROUND(I130*H130,2)</f>
        <v>0</v>
      </c>
      <c r="BL130" s="18" t="s">
        <v>232</v>
      </c>
      <c r="BM130" s="216" t="s">
        <v>842</v>
      </c>
    </row>
    <row r="131" s="13" customFormat="1">
      <c r="A131" s="13"/>
      <c r="B131" s="218"/>
      <c r="C131" s="219"/>
      <c r="D131" s="220" t="s">
        <v>234</v>
      </c>
      <c r="E131" s="219"/>
      <c r="F131" s="222" t="s">
        <v>843</v>
      </c>
      <c r="G131" s="219"/>
      <c r="H131" s="223">
        <v>32.896999999999998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234</v>
      </c>
      <c r="AU131" s="229" t="s">
        <v>86</v>
      </c>
      <c r="AV131" s="13" t="s">
        <v>86</v>
      </c>
      <c r="AW131" s="13" t="s">
        <v>4</v>
      </c>
      <c r="AX131" s="13" t="s">
        <v>84</v>
      </c>
      <c r="AY131" s="229" t="s">
        <v>225</v>
      </c>
    </row>
    <row r="132" s="2" customFormat="1">
      <c r="A132" s="39"/>
      <c r="B132" s="40"/>
      <c r="C132" s="205" t="s">
        <v>8</v>
      </c>
      <c r="D132" s="205" t="s">
        <v>227</v>
      </c>
      <c r="E132" s="206" t="s">
        <v>844</v>
      </c>
      <c r="F132" s="207" t="s">
        <v>845</v>
      </c>
      <c r="G132" s="208" t="s">
        <v>248</v>
      </c>
      <c r="H132" s="209">
        <v>18.276</v>
      </c>
      <c r="I132" s="210"/>
      <c r="J132" s="211">
        <f>ROUND(I132*H132,2)</f>
        <v>0</v>
      </c>
      <c r="K132" s="207" t="s">
        <v>231</v>
      </c>
      <c r="L132" s="45"/>
      <c r="M132" s="212" t="s">
        <v>19</v>
      </c>
      <c r="N132" s="213" t="s">
        <v>47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232</v>
      </c>
      <c r="AT132" s="216" t="s">
        <v>227</v>
      </c>
      <c r="AU132" s="216" t="s">
        <v>86</v>
      </c>
      <c r="AY132" s="18" t="s">
        <v>225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84</v>
      </c>
      <c r="BK132" s="217">
        <f>ROUND(I132*H132,2)</f>
        <v>0</v>
      </c>
      <c r="BL132" s="18" t="s">
        <v>232</v>
      </c>
      <c r="BM132" s="216" t="s">
        <v>846</v>
      </c>
    </row>
    <row r="133" s="13" customFormat="1">
      <c r="A133" s="13"/>
      <c r="B133" s="218"/>
      <c r="C133" s="219"/>
      <c r="D133" s="220" t="s">
        <v>234</v>
      </c>
      <c r="E133" s="221" t="s">
        <v>19</v>
      </c>
      <c r="F133" s="222" t="s">
        <v>835</v>
      </c>
      <c r="G133" s="219"/>
      <c r="H133" s="223">
        <v>18.276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234</v>
      </c>
      <c r="AU133" s="229" t="s">
        <v>86</v>
      </c>
      <c r="AV133" s="13" t="s">
        <v>86</v>
      </c>
      <c r="AW133" s="13" t="s">
        <v>37</v>
      </c>
      <c r="AX133" s="13" t="s">
        <v>84</v>
      </c>
      <c r="AY133" s="229" t="s">
        <v>225</v>
      </c>
    </row>
    <row r="134" s="2" customFormat="1" ht="44.25" customHeight="1">
      <c r="A134" s="39"/>
      <c r="B134" s="40"/>
      <c r="C134" s="205" t="s">
        <v>128</v>
      </c>
      <c r="D134" s="205" t="s">
        <v>227</v>
      </c>
      <c r="E134" s="206" t="s">
        <v>274</v>
      </c>
      <c r="F134" s="207" t="s">
        <v>275</v>
      </c>
      <c r="G134" s="208" t="s">
        <v>248</v>
      </c>
      <c r="H134" s="209">
        <v>39.734000000000002</v>
      </c>
      <c r="I134" s="210"/>
      <c r="J134" s="211">
        <f>ROUND(I134*H134,2)</f>
        <v>0</v>
      </c>
      <c r="K134" s="207" t="s">
        <v>231</v>
      </c>
      <c r="L134" s="45"/>
      <c r="M134" s="212" t="s">
        <v>19</v>
      </c>
      <c r="N134" s="213" t="s">
        <v>47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232</v>
      </c>
      <c r="AT134" s="216" t="s">
        <v>227</v>
      </c>
      <c r="AU134" s="216" t="s">
        <v>86</v>
      </c>
      <c r="AY134" s="18" t="s">
        <v>225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84</v>
      </c>
      <c r="BK134" s="217">
        <f>ROUND(I134*H134,2)</f>
        <v>0</v>
      </c>
      <c r="BL134" s="18" t="s">
        <v>232</v>
      </c>
      <c r="BM134" s="216" t="s">
        <v>847</v>
      </c>
    </row>
    <row r="135" s="13" customFormat="1">
      <c r="A135" s="13"/>
      <c r="B135" s="218"/>
      <c r="C135" s="219"/>
      <c r="D135" s="220" t="s">
        <v>234</v>
      </c>
      <c r="E135" s="221" t="s">
        <v>19</v>
      </c>
      <c r="F135" s="222" t="s">
        <v>848</v>
      </c>
      <c r="G135" s="219"/>
      <c r="H135" s="223">
        <v>58.009999999999998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234</v>
      </c>
      <c r="AU135" s="229" t="s">
        <v>86</v>
      </c>
      <c r="AV135" s="13" t="s">
        <v>86</v>
      </c>
      <c r="AW135" s="13" t="s">
        <v>37</v>
      </c>
      <c r="AX135" s="13" t="s">
        <v>76</v>
      </c>
      <c r="AY135" s="229" t="s">
        <v>225</v>
      </c>
    </row>
    <row r="136" s="13" customFormat="1">
      <c r="A136" s="13"/>
      <c r="B136" s="218"/>
      <c r="C136" s="219"/>
      <c r="D136" s="220" t="s">
        <v>234</v>
      </c>
      <c r="E136" s="221" t="s">
        <v>19</v>
      </c>
      <c r="F136" s="222" t="s">
        <v>849</v>
      </c>
      <c r="G136" s="219"/>
      <c r="H136" s="223">
        <v>-18.276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234</v>
      </c>
      <c r="AU136" s="229" t="s">
        <v>86</v>
      </c>
      <c r="AV136" s="13" t="s">
        <v>86</v>
      </c>
      <c r="AW136" s="13" t="s">
        <v>37</v>
      </c>
      <c r="AX136" s="13" t="s">
        <v>76</v>
      </c>
      <c r="AY136" s="229" t="s">
        <v>225</v>
      </c>
    </row>
    <row r="137" s="14" customFormat="1">
      <c r="A137" s="14"/>
      <c r="B137" s="230"/>
      <c r="C137" s="231"/>
      <c r="D137" s="220" t="s">
        <v>234</v>
      </c>
      <c r="E137" s="232" t="s">
        <v>775</v>
      </c>
      <c r="F137" s="233" t="s">
        <v>245</v>
      </c>
      <c r="G137" s="231"/>
      <c r="H137" s="234">
        <v>39.734000000000002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234</v>
      </c>
      <c r="AU137" s="240" t="s">
        <v>86</v>
      </c>
      <c r="AV137" s="14" t="s">
        <v>232</v>
      </c>
      <c r="AW137" s="14" t="s">
        <v>37</v>
      </c>
      <c r="AX137" s="14" t="s">
        <v>84</v>
      </c>
      <c r="AY137" s="240" t="s">
        <v>225</v>
      </c>
    </row>
    <row r="138" s="2" customFormat="1">
      <c r="A138" s="39"/>
      <c r="B138" s="40"/>
      <c r="C138" s="205" t="s">
        <v>131</v>
      </c>
      <c r="D138" s="205" t="s">
        <v>227</v>
      </c>
      <c r="E138" s="206" t="s">
        <v>850</v>
      </c>
      <c r="F138" s="207" t="s">
        <v>851</v>
      </c>
      <c r="G138" s="208" t="s">
        <v>230</v>
      </c>
      <c r="H138" s="209">
        <v>38</v>
      </c>
      <c r="I138" s="210"/>
      <c r="J138" s="211">
        <f>ROUND(I138*H138,2)</f>
        <v>0</v>
      </c>
      <c r="K138" s="207" t="s">
        <v>231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232</v>
      </c>
      <c r="AT138" s="216" t="s">
        <v>227</v>
      </c>
      <c r="AU138" s="216" t="s">
        <v>86</v>
      </c>
      <c r="AY138" s="18" t="s">
        <v>225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232</v>
      </c>
      <c r="BM138" s="216" t="s">
        <v>852</v>
      </c>
    </row>
    <row r="139" s="13" customFormat="1">
      <c r="A139" s="13"/>
      <c r="B139" s="218"/>
      <c r="C139" s="219"/>
      <c r="D139" s="220" t="s">
        <v>234</v>
      </c>
      <c r="E139" s="221" t="s">
        <v>19</v>
      </c>
      <c r="F139" s="222" t="s">
        <v>1230</v>
      </c>
      <c r="G139" s="219"/>
      <c r="H139" s="223">
        <v>38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234</v>
      </c>
      <c r="AU139" s="229" t="s">
        <v>86</v>
      </c>
      <c r="AV139" s="13" t="s">
        <v>86</v>
      </c>
      <c r="AW139" s="13" t="s">
        <v>37</v>
      </c>
      <c r="AX139" s="13" t="s">
        <v>84</v>
      </c>
      <c r="AY139" s="229" t="s">
        <v>225</v>
      </c>
    </row>
    <row r="140" s="2" customFormat="1">
      <c r="A140" s="39"/>
      <c r="B140" s="40"/>
      <c r="C140" s="205" t="s">
        <v>134</v>
      </c>
      <c r="D140" s="205" t="s">
        <v>227</v>
      </c>
      <c r="E140" s="206" t="s">
        <v>853</v>
      </c>
      <c r="F140" s="207" t="s">
        <v>854</v>
      </c>
      <c r="G140" s="208" t="s">
        <v>230</v>
      </c>
      <c r="H140" s="209">
        <v>38</v>
      </c>
      <c r="I140" s="210"/>
      <c r="J140" s="211">
        <f>ROUND(I140*H140,2)</f>
        <v>0</v>
      </c>
      <c r="K140" s="207" t="s">
        <v>231</v>
      </c>
      <c r="L140" s="45"/>
      <c r="M140" s="212" t="s">
        <v>19</v>
      </c>
      <c r="N140" s="213" t="s">
        <v>47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232</v>
      </c>
      <c r="AT140" s="216" t="s">
        <v>227</v>
      </c>
      <c r="AU140" s="216" t="s">
        <v>86</v>
      </c>
      <c r="AY140" s="18" t="s">
        <v>225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84</v>
      </c>
      <c r="BK140" s="217">
        <f>ROUND(I140*H140,2)</f>
        <v>0</v>
      </c>
      <c r="BL140" s="18" t="s">
        <v>232</v>
      </c>
      <c r="BM140" s="216" t="s">
        <v>855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1230</v>
      </c>
      <c r="G141" s="219"/>
      <c r="H141" s="223">
        <v>38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84</v>
      </c>
      <c r="AY141" s="229" t="s">
        <v>225</v>
      </c>
    </row>
    <row r="142" s="2" customFormat="1" ht="16.5" customHeight="1">
      <c r="A142" s="39"/>
      <c r="B142" s="40"/>
      <c r="C142" s="241" t="s">
        <v>137</v>
      </c>
      <c r="D142" s="241" t="s">
        <v>410</v>
      </c>
      <c r="E142" s="242" t="s">
        <v>856</v>
      </c>
      <c r="F142" s="243" t="s">
        <v>857</v>
      </c>
      <c r="G142" s="244" t="s">
        <v>683</v>
      </c>
      <c r="H142" s="245">
        <v>0.76000000000000001</v>
      </c>
      <c r="I142" s="246"/>
      <c r="J142" s="247">
        <f>ROUND(I142*H142,2)</f>
        <v>0</v>
      </c>
      <c r="K142" s="243" t="s">
        <v>231</v>
      </c>
      <c r="L142" s="248"/>
      <c r="M142" s="249" t="s">
        <v>19</v>
      </c>
      <c r="N142" s="250" t="s">
        <v>47</v>
      </c>
      <c r="O142" s="85"/>
      <c r="P142" s="214">
        <f>O142*H142</f>
        <v>0</v>
      </c>
      <c r="Q142" s="214">
        <v>0.001</v>
      </c>
      <c r="R142" s="214">
        <f>Q142*H142</f>
        <v>0.00076000000000000004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365</v>
      </c>
      <c r="AT142" s="216" t="s">
        <v>410</v>
      </c>
      <c r="AU142" s="216" t="s">
        <v>86</v>
      </c>
      <c r="AY142" s="18" t="s">
        <v>225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84</v>
      </c>
      <c r="BK142" s="217">
        <f>ROUND(I142*H142,2)</f>
        <v>0</v>
      </c>
      <c r="BL142" s="18" t="s">
        <v>232</v>
      </c>
      <c r="BM142" s="216" t="s">
        <v>858</v>
      </c>
    </row>
    <row r="143" s="13" customFormat="1">
      <c r="A143" s="13"/>
      <c r="B143" s="218"/>
      <c r="C143" s="219"/>
      <c r="D143" s="220" t="s">
        <v>234</v>
      </c>
      <c r="E143" s="219"/>
      <c r="F143" s="222" t="s">
        <v>1232</v>
      </c>
      <c r="G143" s="219"/>
      <c r="H143" s="223">
        <v>0.76000000000000001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234</v>
      </c>
      <c r="AU143" s="229" t="s">
        <v>86</v>
      </c>
      <c r="AV143" s="13" t="s">
        <v>86</v>
      </c>
      <c r="AW143" s="13" t="s">
        <v>4</v>
      </c>
      <c r="AX143" s="13" t="s">
        <v>84</v>
      </c>
      <c r="AY143" s="229" t="s">
        <v>225</v>
      </c>
    </row>
    <row r="144" s="12" customFormat="1" ht="22.8" customHeight="1">
      <c r="A144" s="12"/>
      <c r="B144" s="189"/>
      <c r="C144" s="190"/>
      <c r="D144" s="191" t="s">
        <v>75</v>
      </c>
      <c r="E144" s="203" t="s">
        <v>86</v>
      </c>
      <c r="F144" s="203" t="s">
        <v>300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SUM(P145:P161)</f>
        <v>0</v>
      </c>
      <c r="Q144" s="197"/>
      <c r="R144" s="198">
        <f>SUM(R145:R161)</f>
        <v>51.010125139999992</v>
      </c>
      <c r="S144" s="197"/>
      <c r="T144" s="199">
        <f>SUM(T145:T161)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0" t="s">
        <v>84</v>
      </c>
      <c r="AT144" s="201" t="s">
        <v>75</v>
      </c>
      <c r="AU144" s="201" t="s">
        <v>84</v>
      </c>
      <c r="AY144" s="200" t="s">
        <v>225</v>
      </c>
      <c r="BK144" s="202">
        <f>SUM(BK145:BK161)</f>
        <v>0</v>
      </c>
    </row>
    <row r="145" s="2" customFormat="1">
      <c r="A145" s="39"/>
      <c r="B145" s="40"/>
      <c r="C145" s="205" t="s">
        <v>140</v>
      </c>
      <c r="D145" s="205" t="s">
        <v>227</v>
      </c>
      <c r="E145" s="206" t="s">
        <v>860</v>
      </c>
      <c r="F145" s="207" t="s">
        <v>861</v>
      </c>
      <c r="G145" s="208" t="s">
        <v>248</v>
      </c>
      <c r="H145" s="209">
        <v>1.3200000000000001</v>
      </c>
      <c r="I145" s="210"/>
      <c r="J145" s="211">
        <f>ROUND(I145*H145,2)</f>
        <v>0</v>
      </c>
      <c r="K145" s="207" t="s">
        <v>231</v>
      </c>
      <c r="L145" s="45"/>
      <c r="M145" s="212" t="s">
        <v>19</v>
      </c>
      <c r="N145" s="213" t="s">
        <v>47</v>
      </c>
      <c r="O145" s="85"/>
      <c r="P145" s="214">
        <f>O145*H145</f>
        <v>0</v>
      </c>
      <c r="Q145" s="214">
        <v>2.2563399999999998</v>
      </c>
      <c r="R145" s="214">
        <f>Q145*H145</f>
        <v>2.9783687999999997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232</v>
      </c>
      <c r="AT145" s="216" t="s">
        <v>227</v>
      </c>
      <c r="AU145" s="216" t="s">
        <v>86</v>
      </c>
      <c r="AY145" s="18" t="s">
        <v>225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84</v>
      </c>
      <c r="BK145" s="217">
        <f>ROUND(I145*H145,2)</f>
        <v>0</v>
      </c>
      <c r="BL145" s="18" t="s">
        <v>232</v>
      </c>
      <c r="BM145" s="216" t="s">
        <v>862</v>
      </c>
    </row>
    <row r="146" s="13" customFormat="1">
      <c r="A146" s="13"/>
      <c r="B146" s="218"/>
      <c r="C146" s="219"/>
      <c r="D146" s="220" t="s">
        <v>234</v>
      </c>
      <c r="E146" s="221" t="s">
        <v>769</v>
      </c>
      <c r="F146" s="222" t="s">
        <v>863</v>
      </c>
      <c r="G146" s="219"/>
      <c r="H146" s="223">
        <v>1.3200000000000001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84</v>
      </c>
      <c r="AY146" s="229" t="s">
        <v>225</v>
      </c>
    </row>
    <row r="147" s="2" customFormat="1" ht="33" customHeight="1">
      <c r="A147" s="39"/>
      <c r="B147" s="40"/>
      <c r="C147" s="205" t="s">
        <v>7</v>
      </c>
      <c r="D147" s="205" t="s">
        <v>227</v>
      </c>
      <c r="E147" s="206" t="s">
        <v>864</v>
      </c>
      <c r="F147" s="207" t="s">
        <v>865</v>
      </c>
      <c r="G147" s="208" t="s">
        <v>248</v>
      </c>
      <c r="H147" s="209">
        <v>18.84</v>
      </c>
      <c r="I147" s="210"/>
      <c r="J147" s="211">
        <f>ROUND(I147*H147,2)</f>
        <v>0</v>
      </c>
      <c r="K147" s="207" t="s">
        <v>231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2.45329</v>
      </c>
      <c r="R147" s="214">
        <f>Q147*H147</f>
        <v>46.219983599999999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232</v>
      </c>
      <c r="AT147" s="216" t="s">
        <v>227</v>
      </c>
      <c r="AU147" s="216" t="s">
        <v>86</v>
      </c>
      <c r="AY147" s="18" t="s">
        <v>225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232</v>
      </c>
      <c r="BM147" s="216" t="s">
        <v>866</v>
      </c>
    </row>
    <row r="148" s="15" customFormat="1">
      <c r="A148" s="15"/>
      <c r="B148" s="255"/>
      <c r="C148" s="256"/>
      <c r="D148" s="220" t="s">
        <v>234</v>
      </c>
      <c r="E148" s="257" t="s">
        <v>19</v>
      </c>
      <c r="F148" s="258" t="s">
        <v>867</v>
      </c>
      <c r="G148" s="256"/>
      <c r="H148" s="257" t="s">
        <v>19</v>
      </c>
      <c r="I148" s="259"/>
      <c r="J148" s="256"/>
      <c r="K148" s="256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234</v>
      </c>
      <c r="AU148" s="264" t="s">
        <v>86</v>
      </c>
      <c r="AV148" s="15" t="s">
        <v>84</v>
      </c>
      <c r="AW148" s="15" t="s">
        <v>37</v>
      </c>
      <c r="AX148" s="15" t="s">
        <v>76</v>
      </c>
      <c r="AY148" s="264" t="s">
        <v>225</v>
      </c>
    </row>
    <row r="149" s="13" customFormat="1">
      <c r="A149" s="13"/>
      <c r="B149" s="218"/>
      <c r="C149" s="219"/>
      <c r="D149" s="220" t="s">
        <v>234</v>
      </c>
      <c r="E149" s="221" t="s">
        <v>19</v>
      </c>
      <c r="F149" s="222" t="s">
        <v>868</v>
      </c>
      <c r="G149" s="219"/>
      <c r="H149" s="223">
        <v>15.84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234</v>
      </c>
      <c r="AU149" s="229" t="s">
        <v>86</v>
      </c>
      <c r="AV149" s="13" t="s">
        <v>86</v>
      </c>
      <c r="AW149" s="13" t="s">
        <v>37</v>
      </c>
      <c r="AX149" s="13" t="s">
        <v>76</v>
      </c>
      <c r="AY149" s="229" t="s">
        <v>225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869</v>
      </c>
      <c r="G150" s="219"/>
      <c r="H150" s="223">
        <v>3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76</v>
      </c>
      <c r="AY150" s="229" t="s">
        <v>225</v>
      </c>
    </row>
    <row r="151" s="14" customFormat="1">
      <c r="A151" s="14"/>
      <c r="B151" s="230"/>
      <c r="C151" s="231"/>
      <c r="D151" s="220" t="s">
        <v>234</v>
      </c>
      <c r="E151" s="232" t="s">
        <v>772</v>
      </c>
      <c r="F151" s="233" t="s">
        <v>245</v>
      </c>
      <c r="G151" s="231"/>
      <c r="H151" s="234">
        <v>18.84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234</v>
      </c>
      <c r="AU151" s="240" t="s">
        <v>86</v>
      </c>
      <c r="AV151" s="14" t="s">
        <v>232</v>
      </c>
      <c r="AW151" s="14" t="s">
        <v>37</v>
      </c>
      <c r="AX151" s="14" t="s">
        <v>84</v>
      </c>
      <c r="AY151" s="240" t="s">
        <v>225</v>
      </c>
    </row>
    <row r="152" s="2" customFormat="1" ht="16.5" customHeight="1">
      <c r="A152" s="39"/>
      <c r="B152" s="40"/>
      <c r="C152" s="205" t="s">
        <v>145</v>
      </c>
      <c r="D152" s="205" t="s">
        <v>227</v>
      </c>
      <c r="E152" s="206" t="s">
        <v>328</v>
      </c>
      <c r="F152" s="207" t="s">
        <v>329</v>
      </c>
      <c r="G152" s="208" t="s">
        <v>230</v>
      </c>
      <c r="H152" s="209">
        <v>42.060000000000002</v>
      </c>
      <c r="I152" s="210"/>
      <c r="J152" s="211">
        <f>ROUND(I152*H152,2)</f>
        <v>0</v>
      </c>
      <c r="K152" s="207" t="s">
        <v>231</v>
      </c>
      <c r="L152" s="45"/>
      <c r="M152" s="212" t="s">
        <v>19</v>
      </c>
      <c r="N152" s="213" t="s">
        <v>47</v>
      </c>
      <c r="O152" s="85"/>
      <c r="P152" s="214">
        <f>O152*H152</f>
        <v>0</v>
      </c>
      <c r="Q152" s="214">
        <v>0.00264</v>
      </c>
      <c r="R152" s="214">
        <f>Q152*H152</f>
        <v>0.11103840000000001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232</v>
      </c>
      <c r="AT152" s="216" t="s">
        <v>227</v>
      </c>
      <c r="AU152" s="216" t="s">
        <v>86</v>
      </c>
      <c r="AY152" s="18" t="s">
        <v>225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232</v>
      </c>
      <c r="BM152" s="216" t="s">
        <v>870</v>
      </c>
    </row>
    <row r="153" s="15" customFormat="1">
      <c r="A153" s="15"/>
      <c r="B153" s="255"/>
      <c r="C153" s="256"/>
      <c r="D153" s="220" t="s">
        <v>234</v>
      </c>
      <c r="E153" s="257" t="s">
        <v>19</v>
      </c>
      <c r="F153" s="258" t="s">
        <v>867</v>
      </c>
      <c r="G153" s="256"/>
      <c r="H153" s="257" t="s">
        <v>19</v>
      </c>
      <c r="I153" s="259"/>
      <c r="J153" s="256"/>
      <c r="K153" s="256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234</v>
      </c>
      <c r="AU153" s="264" t="s">
        <v>86</v>
      </c>
      <c r="AV153" s="15" t="s">
        <v>84</v>
      </c>
      <c r="AW153" s="15" t="s">
        <v>37</v>
      </c>
      <c r="AX153" s="15" t="s">
        <v>76</v>
      </c>
      <c r="AY153" s="264" t="s">
        <v>225</v>
      </c>
    </row>
    <row r="154" s="13" customFormat="1">
      <c r="A154" s="13"/>
      <c r="B154" s="218"/>
      <c r="C154" s="219"/>
      <c r="D154" s="220" t="s">
        <v>234</v>
      </c>
      <c r="E154" s="221" t="s">
        <v>19</v>
      </c>
      <c r="F154" s="222" t="s">
        <v>871</v>
      </c>
      <c r="G154" s="219"/>
      <c r="H154" s="223">
        <v>32.159999999999997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234</v>
      </c>
      <c r="AU154" s="229" t="s">
        <v>86</v>
      </c>
      <c r="AV154" s="13" t="s">
        <v>86</v>
      </c>
      <c r="AW154" s="13" t="s">
        <v>37</v>
      </c>
      <c r="AX154" s="13" t="s">
        <v>76</v>
      </c>
      <c r="AY154" s="229" t="s">
        <v>225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872</v>
      </c>
      <c r="G155" s="219"/>
      <c r="H155" s="223">
        <v>9.9000000000000004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76</v>
      </c>
      <c r="AY155" s="229" t="s">
        <v>225</v>
      </c>
    </row>
    <row r="156" s="14" customFormat="1">
      <c r="A156" s="14"/>
      <c r="B156" s="230"/>
      <c r="C156" s="231"/>
      <c r="D156" s="220" t="s">
        <v>234</v>
      </c>
      <c r="E156" s="232" t="s">
        <v>19</v>
      </c>
      <c r="F156" s="233" t="s">
        <v>245</v>
      </c>
      <c r="G156" s="231"/>
      <c r="H156" s="234">
        <v>42.060000000000002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234</v>
      </c>
      <c r="AU156" s="240" t="s">
        <v>86</v>
      </c>
      <c r="AV156" s="14" t="s">
        <v>232</v>
      </c>
      <c r="AW156" s="14" t="s">
        <v>37</v>
      </c>
      <c r="AX156" s="14" t="s">
        <v>84</v>
      </c>
      <c r="AY156" s="240" t="s">
        <v>225</v>
      </c>
    </row>
    <row r="157" s="2" customFormat="1" ht="16.5" customHeight="1">
      <c r="A157" s="39"/>
      <c r="B157" s="40"/>
      <c r="C157" s="205" t="s">
        <v>148</v>
      </c>
      <c r="D157" s="205" t="s">
        <v>227</v>
      </c>
      <c r="E157" s="206" t="s">
        <v>355</v>
      </c>
      <c r="F157" s="207" t="s">
        <v>356</v>
      </c>
      <c r="G157" s="208" t="s">
        <v>230</v>
      </c>
      <c r="H157" s="209">
        <v>42.060000000000002</v>
      </c>
      <c r="I157" s="210"/>
      <c r="J157" s="211">
        <f>ROUND(I157*H157,2)</f>
        <v>0</v>
      </c>
      <c r="K157" s="207" t="s">
        <v>231</v>
      </c>
      <c r="L157" s="45"/>
      <c r="M157" s="212" t="s">
        <v>19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232</v>
      </c>
      <c r="AT157" s="216" t="s">
        <v>227</v>
      </c>
      <c r="AU157" s="216" t="s">
        <v>86</v>
      </c>
      <c r="AY157" s="18" t="s">
        <v>225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84</v>
      </c>
      <c r="BK157" s="217">
        <f>ROUND(I157*H157,2)</f>
        <v>0</v>
      </c>
      <c r="BL157" s="18" t="s">
        <v>232</v>
      </c>
      <c r="BM157" s="216" t="s">
        <v>873</v>
      </c>
    </row>
    <row r="158" s="2" customFormat="1" ht="21.75" customHeight="1">
      <c r="A158" s="39"/>
      <c r="B158" s="40"/>
      <c r="C158" s="205" t="s">
        <v>151</v>
      </c>
      <c r="D158" s="205" t="s">
        <v>227</v>
      </c>
      <c r="E158" s="206" t="s">
        <v>874</v>
      </c>
      <c r="F158" s="207" t="s">
        <v>875</v>
      </c>
      <c r="G158" s="208" t="s">
        <v>361</v>
      </c>
      <c r="H158" s="209">
        <v>0.84799999999999998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1.0606199999999999</v>
      </c>
      <c r="R158" s="214">
        <f>Q158*H158</f>
        <v>0.89940575999999983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876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877</v>
      </c>
      <c r="G159" s="219"/>
      <c r="H159" s="223">
        <v>0.84799999999999998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154</v>
      </c>
      <c r="D160" s="205" t="s">
        <v>227</v>
      </c>
      <c r="E160" s="206" t="s">
        <v>359</v>
      </c>
      <c r="F160" s="207" t="s">
        <v>360</v>
      </c>
      <c r="G160" s="208" t="s">
        <v>361</v>
      </c>
      <c r="H160" s="209">
        <v>0.754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1.06277</v>
      </c>
      <c r="R160" s="214">
        <f>Q160*H160</f>
        <v>0.80132857999999996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878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879</v>
      </c>
      <c r="G161" s="219"/>
      <c r="H161" s="223">
        <v>0.754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84</v>
      </c>
      <c r="AY161" s="229" t="s">
        <v>225</v>
      </c>
    </row>
    <row r="162" s="12" customFormat="1" ht="22.8" customHeight="1">
      <c r="A162" s="12"/>
      <c r="B162" s="189"/>
      <c r="C162" s="190"/>
      <c r="D162" s="191" t="s">
        <v>75</v>
      </c>
      <c r="E162" s="203" t="s">
        <v>327</v>
      </c>
      <c r="F162" s="203" t="s">
        <v>364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</v>
      </c>
      <c r="S162" s="197"/>
      <c r="T162" s="199">
        <f>SUM(T163:T186)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84</v>
      </c>
      <c r="AT162" s="201" t="s">
        <v>75</v>
      </c>
      <c r="AU162" s="201" t="s">
        <v>84</v>
      </c>
      <c r="AY162" s="200" t="s">
        <v>225</v>
      </c>
      <c r="BK162" s="202">
        <f>SUM(BK163:BK186)</f>
        <v>0</v>
      </c>
    </row>
    <row r="163" s="2" customFormat="1">
      <c r="A163" s="39"/>
      <c r="B163" s="40"/>
      <c r="C163" s="205" t="s">
        <v>157</v>
      </c>
      <c r="D163" s="205" t="s">
        <v>227</v>
      </c>
      <c r="E163" s="206" t="s">
        <v>880</v>
      </c>
      <c r="F163" s="207" t="s">
        <v>881</v>
      </c>
      <c r="G163" s="208" t="s">
        <v>230</v>
      </c>
      <c r="H163" s="209">
        <v>19</v>
      </c>
      <c r="I163" s="210"/>
      <c r="J163" s="211">
        <f>ROUND(I163*H163,2)</f>
        <v>0</v>
      </c>
      <c r="K163" s="207" t="s">
        <v>231</v>
      </c>
      <c r="L163" s="45"/>
      <c r="M163" s="212" t="s">
        <v>19</v>
      </c>
      <c r="N163" s="213" t="s">
        <v>47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232</v>
      </c>
      <c r="AT163" s="216" t="s">
        <v>227</v>
      </c>
      <c r="AU163" s="216" t="s">
        <v>86</v>
      </c>
      <c r="AY163" s="18" t="s">
        <v>225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84</v>
      </c>
      <c r="BK163" s="217">
        <f>ROUND(I163*H163,2)</f>
        <v>0</v>
      </c>
      <c r="BL163" s="18" t="s">
        <v>232</v>
      </c>
      <c r="BM163" s="216" t="s">
        <v>882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804</v>
      </c>
      <c r="G164" s="219"/>
      <c r="H164" s="223">
        <v>19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84</v>
      </c>
      <c r="AY164" s="229" t="s">
        <v>225</v>
      </c>
    </row>
    <row r="165" s="2" customFormat="1">
      <c r="A165" s="39"/>
      <c r="B165" s="40"/>
      <c r="C165" s="205" t="s">
        <v>160</v>
      </c>
      <c r="D165" s="205" t="s">
        <v>227</v>
      </c>
      <c r="E165" s="206" t="s">
        <v>883</v>
      </c>
      <c r="F165" s="207" t="s">
        <v>884</v>
      </c>
      <c r="G165" s="208" t="s">
        <v>230</v>
      </c>
      <c r="H165" s="209">
        <v>69</v>
      </c>
      <c r="I165" s="210"/>
      <c r="J165" s="211">
        <f>ROUND(I165*H165,2)</f>
        <v>0</v>
      </c>
      <c r="K165" s="207" t="s">
        <v>231</v>
      </c>
      <c r="L165" s="45"/>
      <c r="M165" s="212" t="s">
        <v>19</v>
      </c>
      <c r="N165" s="213" t="s">
        <v>47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232</v>
      </c>
      <c r="AT165" s="216" t="s">
        <v>227</v>
      </c>
      <c r="AU165" s="216" t="s">
        <v>86</v>
      </c>
      <c r="AY165" s="18" t="s">
        <v>225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84</v>
      </c>
      <c r="BK165" s="217">
        <f>ROUND(I165*H165,2)</f>
        <v>0</v>
      </c>
      <c r="BL165" s="18" t="s">
        <v>232</v>
      </c>
      <c r="BM165" s="216" t="s">
        <v>885</v>
      </c>
    </row>
    <row r="166" s="13" customFormat="1">
      <c r="A166" s="13"/>
      <c r="B166" s="218"/>
      <c r="C166" s="219"/>
      <c r="D166" s="220" t="s">
        <v>234</v>
      </c>
      <c r="E166" s="221" t="s">
        <v>19</v>
      </c>
      <c r="F166" s="222" t="s">
        <v>804</v>
      </c>
      <c r="G166" s="219"/>
      <c r="H166" s="223">
        <v>19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234</v>
      </c>
      <c r="AU166" s="229" t="s">
        <v>86</v>
      </c>
      <c r="AV166" s="13" t="s">
        <v>86</v>
      </c>
      <c r="AW166" s="13" t="s">
        <v>37</v>
      </c>
      <c r="AX166" s="13" t="s">
        <v>76</v>
      </c>
      <c r="AY166" s="229" t="s">
        <v>225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1323</v>
      </c>
      <c r="G167" s="219"/>
      <c r="H167" s="223">
        <v>50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76</v>
      </c>
      <c r="AY167" s="229" t="s">
        <v>225</v>
      </c>
    </row>
    <row r="168" s="14" customFormat="1">
      <c r="A168" s="14"/>
      <c r="B168" s="230"/>
      <c r="C168" s="231"/>
      <c r="D168" s="220" t="s">
        <v>234</v>
      </c>
      <c r="E168" s="232" t="s">
        <v>19</v>
      </c>
      <c r="F168" s="233" t="s">
        <v>245</v>
      </c>
      <c r="G168" s="231"/>
      <c r="H168" s="234">
        <v>69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234</v>
      </c>
      <c r="AU168" s="240" t="s">
        <v>86</v>
      </c>
      <c r="AV168" s="14" t="s">
        <v>232</v>
      </c>
      <c r="AW168" s="14" t="s">
        <v>37</v>
      </c>
      <c r="AX168" s="14" t="s">
        <v>84</v>
      </c>
      <c r="AY168" s="240" t="s">
        <v>225</v>
      </c>
    </row>
    <row r="169" s="2" customFormat="1">
      <c r="A169" s="39"/>
      <c r="B169" s="40"/>
      <c r="C169" s="205" t="s">
        <v>163</v>
      </c>
      <c r="D169" s="205" t="s">
        <v>227</v>
      </c>
      <c r="E169" s="206" t="s">
        <v>886</v>
      </c>
      <c r="F169" s="207" t="s">
        <v>887</v>
      </c>
      <c r="G169" s="208" t="s">
        <v>230</v>
      </c>
      <c r="H169" s="209">
        <v>19</v>
      </c>
      <c r="I169" s="210"/>
      <c r="J169" s="211">
        <f>ROUND(I169*H169,2)</f>
        <v>0</v>
      </c>
      <c r="K169" s="207" t="s">
        <v>231</v>
      </c>
      <c r="L169" s="45"/>
      <c r="M169" s="212" t="s">
        <v>19</v>
      </c>
      <c r="N169" s="213" t="s">
        <v>47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232</v>
      </c>
      <c r="AT169" s="216" t="s">
        <v>227</v>
      </c>
      <c r="AU169" s="216" t="s">
        <v>86</v>
      </c>
      <c r="AY169" s="18" t="s">
        <v>225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84</v>
      </c>
      <c r="BK169" s="217">
        <f>ROUND(I169*H169,2)</f>
        <v>0</v>
      </c>
      <c r="BL169" s="18" t="s">
        <v>232</v>
      </c>
      <c r="BM169" s="216" t="s">
        <v>888</v>
      </c>
    </row>
    <row r="170" s="13" customFormat="1">
      <c r="A170" s="13"/>
      <c r="B170" s="218"/>
      <c r="C170" s="219"/>
      <c r="D170" s="220" t="s">
        <v>234</v>
      </c>
      <c r="E170" s="221" t="s">
        <v>19</v>
      </c>
      <c r="F170" s="222" t="s">
        <v>804</v>
      </c>
      <c r="G170" s="219"/>
      <c r="H170" s="223">
        <v>19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234</v>
      </c>
      <c r="AU170" s="229" t="s">
        <v>86</v>
      </c>
      <c r="AV170" s="13" t="s">
        <v>86</v>
      </c>
      <c r="AW170" s="13" t="s">
        <v>37</v>
      </c>
      <c r="AX170" s="13" t="s">
        <v>84</v>
      </c>
      <c r="AY170" s="229" t="s">
        <v>225</v>
      </c>
    </row>
    <row r="171" s="2" customFormat="1">
      <c r="A171" s="39"/>
      <c r="B171" s="40"/>
      <c r="C171" s="205" t="s">
        <v>166</v>
      </c>
      <c r="D171" s="205" t="s">
        <v>227</v>
      </c>
      <c r="E171" s="206" t="s">
        <v>1332</v>
      </c>
      <c r="F171" s="207" t="s">
        <v>1333</v>
      </c>
      <c r="G171" s="208" t="s">
        <v>230</v>
      </c>
      <c r="H171" s="209">
        <v>50</v>
      </c>
      <c r="I171" s="210"/>
      <c r="J171" s="211">
        <f>ROUND(I171*H171,2)</f>
        <v>0</v>
      </c>
      <c r="K171" s="207" t="s">
        <v>231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1334</v>
      </c>
    </row>
    <row r="172" s="13" customFormat="1">
      <c r="A172" s="13"/>
      <c r="B172" s="218"/>
      <c r="C172" s="219"/>
      <c r="D172" s="220" t="s">
        <v>234</v>
      </c>
      <c r="E172" s="221" t="s">
        <v>19</v>
      </c>
      <c r="F172" s="222" t="s">
        <v>1323</v>
      </c>
      <c r="G172" s="219"/>
      <c r="H172" s="223">
        <v>50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234</v>
      </c>
      <c r="AU172" s="229" t="s">
        <v>86</v>
      </c>
      <c r="AV172" s="13" t="s">
        <v>86</v>
      </c>
      <c r="AW172" s="13" t="s">
        <v>37</v>
      </c>
      <c r="AX172" s="13" t="s">
        <v>84</v>
      </c>
      <c r="AY172" s="229" t="s">
        <v>225</v>
      </c>
    </row>
    <row r="173" s="2" customFormat="1">
      <c r="A173" s="39"/>
      <c r="B173" s="40"/>
      <c r="C173" s="205" t="s">
        <v>169</v>
      </c>
      <c r="D173" s="205" t="s">
        <v>227</v>
      </c>
      <c r="E173" s="206" t="s">
        <v>1335</v>
      </c>
      <c r="F173" s="207" t="s">
        <v>1336</v>
      </c>
      <c r="G173" s="208" t="s">
        <v>230</v>
      </c>
      <c r="H173" s="209">
        <v>50</v>
      </c>
      <c r="I173" s="210"/>
      <c r="J173" s="211">
        <f>ROUND(I173*H173,2)</f>
        <v>0</v>
      </c>
      <c r="K173" s="207" t="s">
        <v>231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1337</v>
      </c>
    </row>
    <row r="174" s="13" customFormat="1">
      <c r="A174" s="13"/>
      <c r="B174" s="218"/>
      <c r="C174" s="219"/>
      <c r="D174" s="220" t="s">
        <v>234</v>
      </c>
      <c r="E174" s="221" t="s">
        <v>19</v>
      </c>
      <c r="F174" s="222" t="s">
        <v>1323</v>
      </c>
      <c r="G174" s="219"/>
      <c r="H174" s="223">
        <v>50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234</v>
      </c>
      <c r="AU174" s="229" t="s">
        <v>86</v>
      </c>
      <c r="AV174" s="13" t="s">
        <v>86</v>
      </c>
      <c r="AW174" s="13" t="s">
        <v>37</v>
      </c>
      <c r="AX174" s="13" t="s">
        <v>84</v>
      </c>
      <c r="AY174" s="229" t="s">
        <v>225</v>
      </c>
    </row>
    <row r="175" s="2" customFormat="1">
      <c r="A175" s="39"/>
      <c r="B175" s="40"/>
      <c r="C175" s="205" t="s">
        <v>172</v>
      </c>
      <c r="D175" s="205" t="s">
        <v>227</v>
      </c>
      <c r="E175" s="206" t="s">
        <v>889</v>
      </c>
      <c r="F175" s="207" t="s">
        <v>890</v>
      </c>
      <c r="G175" s="208" t="s">
        <v>230</v>
      </c>
      <c r="H175" s="209">
        <v>19</v>
      </c>
      <c r="I175" s="210"/>
      <c r="J175" s="211">
        <f>ROUND(I175*H175,2)</f>
        <v>0</v>
      </c>
      <c r="K175" s="207" t="s">
        <v>231</v>
      </c>
      <c r="L175" s="45"/>
      <c r="M175" s="212" t="s">
        <v>19</v>
      </c>
      <c r="N175" s="213" t="s">
        <v>47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232</v>
      </c>
      <c r="AT175" s="216" t="s">
        <v>227</v>
      </c>
      <c r="AU175" s="216" t="s">
        <v>86</v>
      </c>
      <c r="AY175" s="18" t="s">
        <v>225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84</v>
      </c>
      <c r="BK175" s="217">
        <f>ROUND(I175*H175,2)</f>
        <v>0</v>
      </c>
      <c r="BL175" s="18" t="s">
        <v>232</v>
      </c>
      <c r="BM175" s="216" t="s">
        <v>891</v>
      </c>
    </row>
    <row r="176" s="13" customFormat="1">
      <c r="A176" s="13"/>
      <c r="B176" s="218"/>
      <c r="C176" s="219"/>
      <c r="D176" s="220" t="s">
        <v>234</v>
      </c>
      <c r="E176" s="221" t="s">
        <v>19</v>
      </c>
      <c r="F176" s="222" t="s">
        <v>804</v>
      </c>
      <c r="G176" s="219"/>
      <c r="H176" s="223">
        <v>19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234</v>
      </c>
      <c r="AU176" s="229" t="s">
        <v>86</v>
      </c>
      <c r="AV176" s="13" t="s">
        <v>86</v>
      </c>
      <c r="AW176" s="13" t="s">
        <v>37</v>
      </c>
      <c r="AX176" s="13" t="s">
        <v>84</v>
      </c>
      <c r="AY176" s="229" t="s">
        <v>225</v>
      </c>
    </row>
    <row r="177" s="2" customFormat="1">
      <c r="A177" s="39"/>
      <c r="B177" s="40"/>
      <c r="C177" s="205" t="s">
        <v>175</v>
      </c>
      <c r="D177" s="205" t="s">
        <v>227</v>
      </c>
      <c r="E177" s="206" t="s">
        <v>892</v>
      </c>
      <c r="F177" s="207" t="s">
        <v>893</v>
      </c>
      <c r="G177" s="208" t="s">
        <v>230</v>
      </c>
      <c r="H177" s="209">
        <v>76.099999999999994</v>
      </c>
      <c r="I177" s="210"/>
      <c r="J177" s="211">
        <f>ROUND(I177*H177,2)</f>
        <v>0</v>
      </c>
      <c r="K177" s="207" t="s">
        <v>231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232</v>
      </c>
      <c r="AT177" s="216" t="s">
        <v>227</v>
      </c>
      <c r="AU177" s="216" t="s">
        <v>86</v>
      </c>
      <c r="AY177" s="18" t="s">
        <v>225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232</v>
      </c>
      <c r="BM177" s="216" t="s">
        <v>894</v>
      </c>
    </row>
    <row r="178" s="13" customFormat="1">
      <c r="A178" s="13"/>
      <c r="B178" s="218"/>
      <c r="C178" s="219"/>
      <c r="D178" s="220" t="s">
        <v>234</v>
      </c>
      <c r="E178" s="221" t="s">
        <v>19</v>
      </c>
      <c r="F178" s="222" t="s">
        <v>804</v>
      </c>
      <c r="G178" s="219"/>
      <c r="H178" s="223">
        <v>19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234</v>
      </c>
      <c r="AU178" s="229" t="s">
        <v>86</v>
      </c>
      <c r="AV178" s="13" t="s">
        <v>86</v>
      </c>
      <c r="AW178" s="13" t="s">
        <v>37</v>
      </c>
      <c r="AX178" s="13" t="s">
        <v>76</v>
      </c>
      <c r="AY178" s="229" t="s">
        <v>225</v>
      </c>
    </row>
    <row r="179" s="13" customFormat="1">
      <c r="A179" s="13"/>
      <c r="B179" s="218"/>
      <c r="C179" s="219"/>
      <c r="D179" s="220" t="s">
        <v>234</v>
      </c>
      <c r="E179" s="221" t="s">
        <v>19</v>
      </c>
      <c r="F179" s="222" t="s">
        <v>820</v>
      </c>
      <c r="G179" s="219"/>
      <c r="H179" s="223">
        <v>57.100000000000001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234</v>
      </c>
      <c r="AU179" s="229" t="s">
        <v>86</v>
      </c>
      <c r="AV179" s="13" t="s">
        <v>86</v>
      </c>
      <c r="AW179" s="13" t="s">
        <v>37</v>
      </c>
      <c r="AX179" s="13" t="s">
        <v>76</v>
      </c>
      <c r="AY179" s="229" t="s">
        <v>225</v>
      </c>
    </row>
    <row r="180" s="14" customFormat="1">
      <c r="A180" s="14"/>
      <c r="B180" s="230"/>
      <c r="C180" s="231"/>
      <c r="D180" s="220" t="s">
        <v>234</v>
      </c>
      <c r="E180" s="232" t="s">
        <v>19</v>
      </c>
      <c r="F180" s="233" t="s">
        <v>245</v>
      </c>
      <c r="G180" s="231"/>
      <c r="H180" s="234">
        <v>76.099999999999994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234</v>
      </c>
      <c r="AU180" s="240" t="s">
        <v>86</v>
      </c>
      <c r="AV180" s="14" t="s">
        <v>232</v>
      </c>
      <c r="AW180" s="14" t="s">
        <v>37</v>
      </c>
      <c r="AX180" s="14" t="s">
        <v>84</v>
      </c>
      <c r="AY180" s="240" t="s">
        <v>225</v>
      </c>
    </row>
    <row r="181" s="2" customFormat="1" ht="44.25" customHeight="1">
      <c r="A181" s="39"/>
      <c r="B181" s="40"/>
      <c r="C181" s="205" t="s">
        <v>178</v>
      </c>
      <c r="D181" s="205" t="s">
        <v>227</v>
      </c>
      <c r="E181" s="206" t="s">
        <v>895</v>
      </c>
      <c r="F181" s="207" t="s">
        <v>896</v>
      </c>
      <c r="G181" s="208" t="s">
        <v>230</v>
      </c>
      <c r="H181" s="209">
        <v>57.100000000000001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897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820</v>
      </c>
      <c r="G182" s="219"/>
      <c r="H182" s="223">
        <v>57.100000000000001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84</v>
      </c>
      <c r="AY182" s="229" t="s">
        <v>225</v>
      </c>
    </row>
    <row r="183" s="2" customFormat="1" ht="44.25" customHeight="1">
      <c r="A183" s="39"/>
      <c r="B183" s="40"/>
      <c r="C183" s="205" t="s">
        <v>181</v>
      </c>
      <c r="D183" s="205" t="s">
        <v>227</v>
      </c>
      <c r="E183" s="206" t="s">
        <v>898</v>
      </c>
      <c r="F183" s="207" t="s">
        <v>899</v>
      </c>
      <c r="G183" s="208" t="s">
        <v>230</v>
      </c>
      <c r="H183" s="209">
        <v>19</v>
      </c>
      <c r="I183" s="210"/>
      <c r="J183" s="211">
        <f>ROUND(I183*H183,2)</f>
        <v>0</v>
      </c>
      <c r="K183" s="207" t="s">
        <v>231</v>
      </c>
      <c r="L183" s="45"/>
      <c r="M183" s="212" t="s">
        <v>19</v>
      </c>
      <c r="N183" s="213" t="s">
        <v>47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232</v>
      </c>
      <c r="AT183" s="216" t="s">
        <v>227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232</v>
      </c>
      <c r="BM183" s="216" t="s">
        <v>900</v>
      </c>
    </row>
    <row r="184" s="13" customFormat="1">
      <c r="A184" s="13"/>
      <c r="B184" s="218"/>
      <c r="C184" s="219"/>
      <c r="D184" s="220" t="s">
        <v>234</v>
      </c>
      <c r="E184" s="221" t="s">
        <v>19</v>
      </c>
      <c r="F184" s="222" t="s">
        <v>804</v>
      </c>
      <c r="G184" s="219"/>
      <c r="H184" s="223">
        <v>19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84</v>
      </c>
      <c r="AY184" s="229" t="s">
        <v>225</v>
      </c>
    </row>
    <row r="185" s="2" customFormat="1">
      <c r="A185" s="39"/>
      <c r="B185" s="40"/>
      <c r="C185" s="205" t="s">
        <v>184</v>
      </c>
      <c r="D185" s="205" t="s">
        <v>227</v>
      </c>
      <c r="E185" s="206" t="s">
        <v>366</v>
      </c>
      <c r="F185" s="207" t="s">
        <v>367</v>
      </c>
      <c r="G185" s="208" t="s">
        <v>230</v>
      </c>
      <c r="H185" s="209">
        <v>50</v>
      </c>
      <c r="I185" s="210"/>
      <c r="J185" s="211">
        <f>ROUND(I185*H185,2)</f>
        <v>0</v>
      </c>
      <c r="K185" s="207" t="s">
        <v>231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232</v>
      </c>
      <c r="AT185" s="216" t="s">
        <v>227</v>
      </c>
      <c r="AU185" s="216" t="s">
        <v>86</v>
      </c>
      <c r="AY185" s="18" t="s">
        <v>225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232</v>
      </c>
      <c r="BM185" s="216" t="s">
        <v>1338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1323</v>
      </c>
      <c r="G186" s="219"/>
      <c r="H186" s="223">
        <v>50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84</v>
      </c>
      <c r="AY186" s="229" t="s">
        <v>225</v>
      </c>
    </row>
    <row r="187" s="12" customFormat="1" ht="22.8" customHeight="1">
      <c r="A187" s="12"/>
      <c r="B187" s="189"/>
      <c r="C187" s="190"/>
      <c r="D187" s="191" t="s">
        <v>75</v>
      </c>
      <c r="E187" s="203" t="s">
        <v>369</v>
      </c>
      <c r="F187" s="203" t="s">
        <v>377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SUM(P188:P229)</f>
        <v>0</v>
      </c>
      <c r="Q187" s="197"/>
      <c r="R187" s="198">
        <f>SUM(R188:R229)</f>
        <v>17.013675499999998</v>
      </c>
      <c r="S187" s="197"/>
      <c r="T187" s="199">
        <f>SUM(T188:T229)</f>
        <v>3.75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84</v>
      </c>
      <c r="AT187" s="201" t="s">
        <v>75</v>
      </c>
      <c r="AU187" s="201" t="s">
        <v>84</v>
      </c>
      <c r="AY187" s="200" t="s">
        <v>225</v>
      </c>
      <c r="BK187" s="202">
        <f>SUM(BK188:BK229)</f>
        <v>0</v>
      </c>
    </row>
    <row r="188" s="2" customFormat="1" ht="44.25" customHeight="1">
      <c r="A188" s="39"/>
      <c r="B188" s="40"/>
      <c r="C188" s="205" t="s">
        <v>187</v>
      </c>
      <c r="D188" s="205" t="s">
        <v>227</v>
      </c>
      <c r="E188" s="206" t="s">
        <v>901</v>
      </c>
      <c r="F188" s="207" t="s">
        <v>902</v>
      </c>
      <c r="G188" s="208" t="s">
        <v>380</v>
      </c>
      <c r="H188" s="209">
        <v>1</v>
      </c>
      <c r="I188" s="210"/>
      <c r="J188" s="211">
        <f>ROUND(I188*H188,2)</f>
        <v>0</v>
      </c>
      <c r="K188" s="207" t="s">
        <v>19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5</v>
      </c>
      <c r="R188" s="214">
        <f>Q188*H188</f>
        <v>5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232</v>
      </c>
      <c r="AT188" s="216" t="s">
        <v>227</v>
      </c>
      <c r="AU188" s="216" t="s">
        <v>86</v>
      </c>
      <c r="AY188" s="18" t="s">
        <v>225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232</v>
      </c>
      <c r="BM188" s="216" t="s">
        <v>903</v>
      </c>
    </row>
    <row r="189" s="2" customFormat="1">
      <c r="A189" s="39"/>
      <c r="B189" s="40"/>
      <c r="C189" s="41"/>
      <c r="D189" s="220" t="s">
        <v>414</v>
      </c>
      <c r="E189" s="41"/>
      <c r="F189" s="251" t="s">
        <v>904</v>
      </c>
      <c r="G189" s="41"/>
      <c r="H189" s="41"/>
      <c r="I189" s="252"/>
      <c r="J189" s="41"/>
      <c r="K189" s="41"/>
      <c r="L189" s="45"/>
      <c r="M189" s="253"/>
      <c r="N189" s="25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414</v>
      </c>
      <c r="AU189" s="18" t="s">
        <v>86</v>
      </c>
    </row>
    <row r="190" s="2" customFormat="1">
      <c r="A190" s="39"/>
      <c r="B190" s="40"/>
      <c r="C190" s="205" t="s">
        <v>595</v>
      </c>
      <c r="D190" s="205" t="s">
        <v>227</v>
      </c>
      <c r="E190" s="206" t="s">
        <v>905</v>
      </c>
      <c r="F190" s="207" t="s">
        <v>906</v>
      </c>
      <c r="G190" s="208" t="s">
        <v>380</v>
      </c>
      <c r="H190" s="209">
        <v>1</v>
      </c>
      <c r="I190" s="210"/>
      <c r="J190" s="211">
        <f>ROUND(I190*H190,2)</f>
        <v>0</v>
      </c>
      <c r="K190" s="207" t="s">
        <v>19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3.75</v>
      </c>
      <c r="T190" s="215">
        <f>S190*H190</f>
        <v>3.75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232</v>
      </c>
      <c r="AT190" s="216" t="s">
        <v>227</v>
      </c>
      <c r="AU190" s="216" t="s">
        <v>86</v>
      </c>
      <c r="AY190" s="18" t="s">
        <v>225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232</v>
      </c>
      <c r="BM190" s="216" t="s">
        <v>907</v>
      </c>
    </row>
    <row r="191" s="2" customFormat="1">
      <c r="A191" s="39"/>
      <c r="B191" s="40"/>
      <c r="C191" s="41"/>
      <c r="D191" s="220" t="s">
        <v>414</v>
      </c>
      <c r="E191" s="41"/>
      <c r="F191" s="251" t="s">
        <v>904</v>
      </c>
      <c r="G191" s="41"/>
      <c r="H191" s="41"/>
      <c r="I191" s="252"/>
      <c r="J191" s="41"/>
      <c r="K191" s="41"/>
      <c r="L191" s="45"/>
      <c r="M191" s="253"/>
      <c r="N191" s="254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414</v>
      </c>
      <c r="AU191" s="18" t="s">
        <v>86</v>
      </c>
    </row>
    <row r="192" s="2" customFormat="1">
      <c r="A192" s="39"/>
      <c r="B192" s="40"/>
      <c r="C192" s="205" t="s">
        <v>607</v>
      </c>
      <c r="D192" s="205" t="s">
        <v>227</v>
      </c>
      <c r="E192" s="206" t="s">
        <v>661</v>
      </c>
      <c r="F192" s="207" t="s">
        <v>662</v>
      </c>
      <c r="G192" s="208" t="s">
        <v>380</v>
      </c>
      <c r="H192" s="209">
        <v>1</v>
      </c>
      <c r="I192" s="210"/>
      <c r="J192" s="211">
        <f>ROUND(I192*H192,2)</f>
        <v>0</v>
      </c>
      <c r="K192" s="207" t="s">
        <v>231</v>
      </c>
      <c r="L192" s="45"/>
      <c r="M192" s="212" t="s">
        <v>19</v>
      </c>
      <c r="N192" s="213" t="s">
        <v>47</v>
      </c>
      <c r="O192" s="85"/>
      <c r="P192" s="214">
        <f>O192*H192</f>
        <v>0</v>
      </c>
      <c r="Q192" s="214">
        <v>3.75475</v>
      </c>
      <c r="R192" s="214">
        <f>Q192*H192</f>
        <v>3.75475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232</v>
      </c>
      <c r="AT192" s="216" t="s">
        <v>227</v>
      </c>
      <c r="AU192" s="216" t="s">
        <v>86</v>
      </c>
      <c r="AY192" s="18" t="s">
        <v>225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232</v>
      </c>
      <c r="BM192" s="216" t="s">
        <v>1307</v>
      </c>
    </row>
    <row r="193" s="2" customFormat="1" ht="16.5" customHeight="1">
      <c r="A193" s="39"/>
      <c r="B193" s="40"/>
      <c r="C193" s="241" t="s">
        <v>624</v>
      </c>
      <c r="D193" s="241" t="s">
        <v>410</v>
      </c>
      <c r="E193" s="242" t="s">
        <v>471</v>
      </c>
      <c r="F193" s="243" t="s">
        <v>472</v>
      </c>
      <c r="G193" s="244" t="s">
        <v>230</v>
      </c>
      <c r="H193" s="245">
        <v>20.425000000000001</v>
      </c>
      <c r="I193" s="246"/>
      <c r="J193" s="247">
        <f>ROUND(I193*H193,2)</f>
        <v>0</v>
      </c>
      <c r="K193" s="243" t="s">
        <v>19</v>
      </c>
      <c r="L193" s="248"/>
      <c r="M193" s="249" t="s">
        <v>19</v>
      </c>
      <c r="N193" s="250" t="s">
        <v>47</v>
      </c>
      <c r="O193" s="85"/>
      <c r="P193" s="214">
        <f>O193*H193</f>
        <v>0</v>
      </c>
      <c r="Q193" s="214">
        <v>0.024500000000000001</v>
      </c>
      <c r="R193" s="214">
        <f>Q193*H193</f>
        <v>0.50041250000000004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365</v>
      </c>
      <c r="AT193" s="216" t="s">
        <v>410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232</v>
      </c>
      <c r="BM193" s="216" t="s">
        <v>1308</v>
      </c>
    </row>
    <row r="194" s="13" customFormat="1">
      <c r="A194" s="13"/>
      <c r="B194" s="218"/>
      <c r="C194" s="219"/>
      <c r="D194" s="220" t="s">
        <v>234</v>
      </c>
      <c r="E194" s="221" t="s">
        <v>654</v>
      </c>
      <c r="F194" s="222" t="s">
        <v>1339</v>
      </c>
      <c r="G194" s="219"/>
      <c r="H194" s="223">
        <v>20.425000000000001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84</v>
      </c>
      <c r="AY194" s="229" t="s">
        <v>225</v>
      </c>
    </row>
    <row r="195" s="2" customFormat="1">
      <c r="A195" s="39"/>
      <c r="B195" s="40"/>
      <c r="C195" s="205" t="s">
        <v>630</v>
      </c>
      <c r="D195" s="205" t="s">
        <v>227</v>
      </c>
      <c r="E195" s="206" t="s">
        <v>919</v>
      </c>
      <c r="F195" s="207" t="s">
        <v>920</v>
      </c>
      <c r="G195" s="208" t="s">
        <v>559</v>
      </c>
      <c r="H195" s="209">
        <v>38</v>
      </c>
      <c r="I195" s="210"/>
      <c r="J195" s="211">
        <f>ROUND(I195*H195,2)</f>
        <v>0</v>
      </c>
      <c r="K195" s="207" t="s">
        <v>231</v>
      </c>
      <c r="L195" s="45"/>
      <c r="M195" s="212" t="s">
        <v>19</v>
      </c>
      <c r="N195" s="213" t="s">
        <v>47</v>
      </c>
      <c r="O195" s="85"/>
      <c r="P195" s="214">
        <f>O195*H195</f>
        <v>0</v>
      </c>
      <c r="Q195" s="214">
        <v>0.00014999999999999999</v>
      </c>
      <c r="R195" s="214">
        <f>Q195*H195</f>
        <v>0.0056999999999999993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232</v>
      </c>
      <c r="AT195" s="216" t="s">
        <v>227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232</v>
      </c>
      <c r="BM195" s="216" t="s">
        <v>921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922</v>
      </c>
      <c r="G196" s="219"/>
      <c r="H196" s="223">
        <v>38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84</v>
      </c>
      <c r="AY196" s="229" t="s">
        <v>225</v>
      </c>
    </row>
    <row r="197" s="2" customFormat="1">
      <c r="A197" s="39"/>
      <c r="B197" s="40"/>
      <c r="C197" s="205" t="s">
        <v>634</v>
      </c>
      <c r="D197" s="205" t="s">
        <v>227</v>
      </c>
      <c r="E197" s="206" t="s">
        <v>923</v>
      </c>
      <c r="F197" s="207" t="s">
        <v>924</v>
      </c>
      <c r="G197" s="208" t="s">
        <v>559</v>
      </c>
      <c r="H197" s="209">
        <v>38</v>
      </c>
      <c r="I197" s="210"/>
      <c r="J197" s="211">
        <f>ROUND(I197*H197,2)</f>
        <v>0</v>
      </c>
      <c r="K197" s="207" t="s">
        <v>231</v>
      </c>
      <c r="L197" s="45"/>
      <c r="M197" s="212" t="s">
        <v>19</v>
      </c>
      <c r="N197" s="213" t="s">
        <v>47</v>
      </c>
      <c r="O197" s="85"/>
      <c r="P197" s="214">
        <f>O197*H197</f>
        <v>0</v>
      </c>
      <c r="Q197" s="214">
        <v>0.00020000000000000001</v>
      </c>
      <c r="R197" s="214">
        <f>Q197*H197</f>
        <v>0.0076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232</v>
      </c>
      <c r="AT197" s="216" t="s">
        <v>227</v>
      </c>
      <c r="AU197" s="216" t="s">
        <v>86</v>
      </c>
      <c r="AY197" s="18" t="s">
        <v>225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84</v>
      </c>
      <c r="BK197" s="217">
        <f>ROUND(I197*H197,2)</f>
        <v>0</v>
      </c>
      <c r="BL197" s="18" t="s">
        <v>232</v>
      </c>
      <c r="BM197" s="216" t="s">
        <v>925</v>
      </c>
    </row>
    <row r="198" s="13" customFormat="1">
      <c r="A198" s="13"/>
      <c r="B198" s="218"/>
      <c r="C198" s="219"/>
      <c r="D198" s="220" t="s">
        <v>234</v>
      </c>
      <c r="E198" s="221" t="s">
        <v>19</v>
      </c>
      <c r="F198" s="222" t="s">
        <v>922</v>
      </c>
      <c r="G198" s="219"/>
      <c r="H198" s="223">
        <v>38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234</v>
      </c>
      <c r="AU198" s="229" t="s">
        <v>86</v>
      </c>
      <c r="AV198" s="13" t="s">
        <v>86</v>
      </c>
      <c r="AW198" s="13" t="s">
        <v>37</v>
      </c>
      <c r="AX198" s="13" t="s">
        <v>84</v>
      </c>
      <c r="AY198" s="229" t="s">
        <v>225</v>
      </c>
    </row>
    <row r="199" s="2" customFormat="1">
      <c r="A199" s="39"/>
      <c r="B199" s="40"/>
      <c r="C199" s="205" t="s">
        <v>640</v>
      </c>
      <c r="D199" s="205" t="s">
        <v>227</v>
      </c>
      <c r="E199" s="206" t="s">
        <v>926</v>
      </c>
      <c r="F199" s="207" t="s">
        <v>927</v>
      </c>
      <c r="G199" s="208" t="s">
        <v>559</v>
      </c>
      <c r="H199" s="209">
        <v>38</v>
      </c>
      <c r="I199" s="210"/>
      <c r="J199" s="211">
        <f>ROUND(I199*H199,2)</f>
        <v>0</v>
      </c>
      <c r="K199" s="207" t="s">
        <v>231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232</v>
      </c>
      <c r="AT199" s="216" t="s">
        <v>227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928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922</v>
      </c>
      <c r="G200" s="219"/>
      <c r="H200" s="223">
        <v>38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84</v>
      </c>
      <c r="AY200" s="229" t="s">
        <v>225</v>
      </c>
    </row>
    <row r="201" s="2" customFormat="1">
      <c r="A201" s="39"/>
      <c r="B201" s="40"/>
      <c r="C201" s="205" t="s">
        <v>644</v>
      </c>
      <c r="D201" s="205" t="s">
        <v>227</v>
      </c>
      <c r="E201" s="206" t="s">
        <v>1340</v>
      </c>
      <c r="F201" s="207" t="s">
        <v>1341</v>
      </c>
      <c r="G201" s="208" t="s">
        <v>559</v>
      </c>
      <c r="H201" s="209">
        <v>10</v>
      </c>
      <c r="I201" s="210"/>
      <c r="J201" s="211">
        <f>ROUND(I201*H201,2)</f>
        <v>0</v>
      </c>
      <c r="K201" s="207" t="s">
        <v>231</v>
      </c>
      <c r="L201" s="45"/>
      <c r="M201" s="212" t="s">
        <v>19</v>
      </c>
      <c r="N201" s="213" t="s">
        <v>47</v>
      </c>
      <c r="O201" s="85"/>
      <c r="P201" s="214">
        <f>O201*H201</f>
        <v>0</v>
      </c>
      <c r="Q201" s="214">
        <v>0.1295</v>
      </c>
      <c r="R201" s="214">
        <f>Q201*H201</f>
        <v>1.2949999999999999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232</v>
      </c>
      <c r="AT201" s="216" t="s">
        <v>227</v>
      </c>
      <c r="AU201" s="216" t="s">
        <v>86</v>
      </c>
      <c r="AY201" s="18" t="s">
        <v>225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84</v>
      </c>
      <c r="BK201" s="217">
        <f>ROUND(I201*H201,2)</f>
        <v>0</v>
      </c>
      <c r="BL201" s="18" t="s">
        <v>232</v>
      </c>
      <c r="BM201" s="216" t="s">
        <v>1342</v>
      </c>
    </row>
    <row r="202" s="13" customFormat="1">
      <c r="A202" s="13"/>
      <c r="B202" s="218"/>
      <c r="C202" s="219"/>
      <c r="D202" s="220" t="s">
        <v>234</v>
      </c>
      <c r="E202" s="221" t="s">
        <v>19</v>
      </c>
      <c r="F202" s="222" t="s">
        <v>1329</v>
      </c>
      <c r="G202" s="219"/>
      <c r="H202" s="223">
        <v>10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234</v>
      </c>
      <c r="AU202" s="229" t="s">
        <v>86</v>
      </c>
      <c r="AV202" s="13" t="s">
        <v>86</v>
      </c>
      <c r="AW202" s="13" t="s">
        <v>37</v>
      </c>
      <c r="AX202" s="13" t="s">
        <v>84</v>
      </c>
      <c r="AY202" s="229" t="s">
        <v>225</v>
      </c>
    </row>
    <row r="203" s="2" customFormat="1" ht="16.5" customHeight="1">
      <c r="A203" s="39"/>
      <c r="B203" s="40"/>
      <c r="C203" s="241" t="s">
        <v>650</v>
      </c>
      <c r="D203" s="241" t="s">
        <v>410</v>
      </c>
      <c r="E203" s="242" t="s">
        <v>1343</v>
      </c>
      <c r="F203" s="243" t="s">
        <v>1344</v>
      </c>
      <c r="G203" s="244" t="s">
        <v>559</v>
      </c>
      <c r="H203" s="245">
        <v>10.199999999999999</v>
      </c>
      <c r="I203" s="246"/>
      <c r="J203" s="247">
        <f>ROUND(I203*H203,2)</f>
        <v>0</v>
      </c>
      <c r="K203" s="243" t="s">
        <v>231</v>
      </c>
      <c r="L203" s="248"/>
      <c r="M203" s="249" t="s">
        <v>19</v>
      </c>
      <c r="N203" s="250" t="s">
        <v>47</v>
      </c>
      <c r="O203" s="85"/>
      <c r="P203" s="214">
        <f>O203*H203</f>
        <v>0</v>
      </c>
      <c r="Q203" s="214">
        <v>0.056120000000000003</v>
      </c>
      <c r="R203" s="214">
        <f>Q203*H203</f>
        <v>0.57242400000000004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365</v>
      </c>
      <c r="AT203" s="216" t="s">
        <v>410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1345</v>
      </c>
    </row>
    <row r="204" s="13" customFormat="1">
      <c r="A204" s="13"/>
      <c r="B204" s="218"/>
      <c r="C204" s="219"/>
      <c r="D204" s="220" t="s">
        <v>234</v>
      </c>
      <c r="E204" s="219"/>
      <c r="F204" s="222" t="s">
        <v>1346</v>
      </c>
      <c r="G204" s="219"/>
      <c r="H204" s="223">
        <v>10.199999999999999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234</v>
      </c>
      <c r="AU204" s="229" t="s">
        <v>86</v>
      </c>
      <c r="AV204" s="13" t="s">
        <v>86</v>
      </c>
      <c r="AW204" s="13" t="s">
        <v>4</v>
      </c>
      <c r="AX204" s="13" t="s">
        <v>84</v>
      </c>
      <c r="AY204" s="229" t="s">
        <v>225</v>
      </c>
    </row>
    <row r="205" s="2" customFormat="1">
      <c r="A205" s="39"/>
      <c r="B205" s="40"/>
      <c r="C205" s="205" t="s">
        <v>944</v>
      </c>
      <c r="D205" s="205" t="s">
        <v>227</v>
      </c>
      <c r="E205" s="206" t="s">
        <v>1239</v>
      </c>
      <c r="F205" s="207" t="s">
        <v>1240</v>
      </c>
      <c r="G205" s="208" t="s">
        <v>559</v>
      </c>
      <c r="H205" s="209">
        <v>20</v>
      </c>
      <c r="I205" s="210"/>
      <c r="J205" s="211">
        <f>ROUND(I205*H205,2)</f>
        <v>0</v>
      </c>
      <c r="K205" s="207" t="s">
        <v>231</v>
      </c>
      <c r="L205" s="45"/>
      <c r="M205" s="212" t="s">
        <v>19</v>
      </c>
      <c r="N205" s="213" t="s">
        <v>47</v>
      </c>
      <c r="O205" s="85"/>
      <c r="P205" s="214">
        <f>O205*H205</f>
        <v>0</v>
      </c>
      <c r="Q205" s="214">
        <v>0.14066999999999999</v>
      </c>
      <c r="R205" s="214">
        <f>Q205*H205</f>
        <v>2.8133999999999997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232</v>
      </c>
      <c r="AT205" s="216" t="s">
        <v>227</v>
      </c>
      <c r="AU205" s="216" t="s">
        <v>86</v>
      </c>
      <c r="AY205" s="18" t="s">
        <v>225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84</v>
      </c>
      <c r="BK205" s="217">
        <f>ROUND(I205*H205,2)</f>
        <v>0</v>
      </c>
      <c r="BL205" s="18" t="s">
        <v>232</v>
      </c>
      <c r="BM205" s="216" t="s">
        <v>1241</v>
      </c>
    </row>
    <row r="206" s="13" customFormat="1">
      <c r="A206" s="13"/>
      <c r="B206" s="218"/>
      <c r="C206" s="219"/>
      <c r="D206" s="220" t="s">
        <v>234</v>
      </c>
      <c r="E206" s="221" t="s">
        <v>19</v>
      </c>
      <c r="F206" s="222" t="s">
        <v>1242</v>
      </c>
      <c r="G206" s="219"/>
      <c r="H206" s="223">
        <v>20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234</v>
      </c>
      <c r="AU206" s="229" t="s">
        <v>86</v>
      </c>
      <c r="AV206" s="13" t="s">
        <v>86</v>
      </c>
      <c r="AW206" s="13" t="s">
        <v>37</v>
      </c>
      <c r="AX206" s="13" t="s">
        <v>84</v>
      </c>
      <c r="AY206" s="229" t="s">
        <v>225</v>
      </c>
    </row>
    <row r="207" s="2" customFormat="1" ht="16.5" customHeight="1">
      <c r="A207" s="39"/>
      <c r="B207" s="40"/>
      <c r="C207" s="241" t="s">
        <v>946</v>
      </c>
      <c r="D207" s="241" t="s">
        <v>410</v>
      </c>
      <c r="E207" s="242" t="s">
        <v>1243</v>
      </c>
      <c r="F207" s="243" t="s">
        <v>1244</v>
      </c>
      <c r="G207" s="244" t="s">
        <v>559</v>
      </c>
      <c r="H207" s="245">
        <v>20.399999999999999</v>
      </c>
      <c r="I207" s="246"/>
      <c r="J207" s="247">
        <f>ROUND(I207*H207,2)</f>
        <v>0</v>
      </c>
      <c r="K207" s="243" t="s">
        <v>231</v>
      </c>
      <c r="L207" s="248"/>
      <c r="M207" s="249" t="s">
        <v>19</v>
      </c>
      <c r="N207" s="250" t="s">
        <v>47</v>
      </c>
      <c r="O207" s="85"/>
      <c r="P207" s="214">
        <f>O207*H207</f>
        <v>0</v>
      </c>
      <c r="Q207" s="214">
        <v>0.14999999999999999</v>
      </c>
      <c r="R207" s="214">
        <f>Q207*H207</f>
        <v>3.0599999999999996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365</v>
      </c>
      <c r="AT207" s="216" t="s">
        <v>410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1245</v>
      </c>
    </row>
    <row r="208" s="13" customFormat="1">
      <c r="A208" s="13"/>
      <c r="B208" s="218"/>
      <c r="C208" s="219"/>
      <c r="D208" s="220" t="s">
        <v>234</v>
      </c>
      <c r="E208" s="219"/>
      <c r="F208" s="222" t="s">
        <v>1246</v>
      </c>
      <c r="G208" s="219"/>
      <c r="H208" s="223">
        <v>20.399999999999999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234</v>
      </c>
      <c r="AU208" s="229" t="s">
        <v>86</v>
      </c>
      <c r="AV208" s="13" t="s">
        <v>86</v>
      </c>
      <c r="AW208" s="13" t="s">
        <v>4</v>
      </c>
      <c r="AX208" s="13" t="s">
        <v>84</v>
      </c>
      <c r="AY208" s="229" t="s">
        <v>225</v>
      </c>
    </row>
    <row r="209" s="2" customFormat="1">
      <c r="A209" s="39"/>
      <c r="B209" s="40"/>
      <c r="C209" s="205" t="s">
        <v>952</v>
      </c>
      <c r="D209" s="205" t="s">
        <v>227</v>
      </c>
      <c r="E209" s="206" t="s">
        <v>929</v>
      </c>
      <c r="F209" s="207" t="s">
        <v>930</v>
      </c>
      <c r="G209" s="208" t="s">
        <v>559</v>
      </c>
      <c r="H209" s="209">
        <v>31.100000000000001</v>
      </c>
      <c r="I209" s="210"/>
      <c r="J209" s="211">
        <f>ROUND(I209*H209,2)</f>
        <v>0</v>
      </c>
      <c r="K209" s="207" t="s">
        <v>231</v>
      </c>
      <c r="L209" s="45"/>
      <c r="M209" s="212" t="s">
        <v>19</v>
      </c>
      <c r="N209" s="213" t="s">
        <v>47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232</v>
      </c>
      <c r="AT209" s="216" t="s">
        <v>227</v>
      </c>
      <c r="AU209" s="216" t="s">
        <v>86</v>
      </c>
      <c r="AY209" s="18" t="s">
        <v>225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84</v>
      </c>
      <c r="BK209" s="217">
        <f>ROUND(I209*H209,2)</f>
        <v>0</v>
      </c>
      <c r="BL209" s="18" t="s">
        <v>232</v>
      </c>
      <c r="BM209" s="216" t="s">
        <v>931</v>
      </c>
    </row>
    <row r="210" s="13" customFormat="1">
      <c r="A210" s="13"/>
      <c r="B210" s="218"/>
      <c r="C210" s="219"/>
      <c r="D210" s="220" t="s">
        <v>234</v>
      </c>
      <c r="E210" s="221" t="s">
        <v>19</v>
      </c>
      <c r="F210" s="222" t="s">
        <v>932</v>
      </c>
      <c r="G210" s="219"/>
      <c r="H210" s="223">
        <v>31.100000000000001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234</v>
      </c>
      <c r="AU210" s="229" t="s">
        <v>86</v>
      </c>
      <c r="AV210" s="13" t="s">
        <v>86</v>
      </c>
      <c r="AW210" s="13" t="s">
        <v>37</v>
      </c>
      <c r="AX210" s="13" t="s">
        <v>84</v>
      </c>
      <c r="AY210" s="229" t="s">
        <v>225</v>
      </c>
    </row>
    <row r="211" s="2" customFormat="1" ht="55.5" customHeight="1">
      <c r="A211" s="39"/>
      <c r="B211" s="40"/>
      <c r="C211" s="205" t="s">
        <v>954</v>
      </c>
      <c r="D211" s="205" t="s">
        <v>227</v>
      </c>
      <c r="E211" s="206" t="s">
        <v>933</v>
      </c>
      <c r="F211" s="207" t="s">
        <v>934</v>
      </c>
      <c r="G211" s="208" t="s">
        <v>559</v>
      </c>
      <c r="H211" s="209">
        <v>41.100000000000001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9.0000000000000006E-05</v>
      </c>
      <c r="R211" s="214">
        <f>Q211*H211</f>
        <v>0.0036990000000000005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935</v>
      </c>
    </row>
    <row r="212" s="13" customFormat="1">
      <c r="A212" s="13"/>
      <c r="B212" s="218"/>
      <c r="C212" s="219"/>
      <c r="D212" s="220" t="s">
        <v>234</v>
      </c>
      <c r="E212" s="221" t="s">
        <v>19</v>
      </c>
      <c r="F212" s="222" t="s">
        <v>932</v>
      </c>
      <c r="G212" s="219"/>
      <c r="H212" s="223">
        <v>31.100000000000001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234</v>
      </c>
      <c r="AU212" s="229" t="s">
        <v>86</v>
      </c>
      <c r="AV212" s="13" t="s">
        <v>86</v>
      </c>
      <c r="AW212" s="13" t="s">
        <v>37</v>
      </c>
      <c r="AX212" s="13" t="s">
        <v>76</v>
      </c>
      <c r="AY212" s="229" t="s">
        <v>225</v>
      </c>
    </row>
    <row r="213" s="13" customFormat="1">
      <c r="A213" s="13"/>
      <c r="B213" s="218"/>
      <c r="C213" s="219"/>
      <c r="D213" s="220" t="s">
        <v>234</v>
      </c>
      <c r="E213" s="221" t="s">
        <v>19</v>
      </c>
      <c r="F213" s="222" t="s">
        <v>1347</v>
      </c>
      <c r="G213" s="219"/>
      <c r="H213" s="223">
        <v>10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37</v>
      </c>
      <c r="AX213" s="13" t="s">
        <v>76</v>
      </c>
      <c r="AY213" s="229" t="s">
        <v>225</v>
      </c>
    </row>
    <row r="214" s="14" customFormat="1">
      <c r="A214" s="14"/>
      <c r="B214" s="230"/>
      <c r="C214" s="231"/>
      <c r="D214" s="220" t="s">
        <v>234</v>
      </c>
      <c r="E214" s="232" t="s">
        <v>19</v>
      </c>
      <c r="F214" s="233" t="s">
        <v>245</v>
      </c>
      <c r="G214" s="231"/>
      <c r="H214" s="234">
        <v>41.100000000000001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234</v>
      </c>
      <c r="AU214" s="240" t="s">
        <v>86</v>
      </c>
      <c r="AV214" s="14" t="s">
        <v>232</v>
      </c>
      <c r="AW214" s="14" t="s">
        <v>37</v>
      </c>
      <c r="AX214" s="14" t="s">
        <v>84</v>
      </c>
      <c r="AY214" s="240" t="s">
        <v>225</v>
      </c>
    </row>
    <row r="215" s="2" customFormat="1">
      <c r="A215" s="39"/>
      <c r="B215" s="40"/>
      <c r="C215" s="205" t="s">
        <v>956</v>
      </c>
      <c r="D215" s="205" t="s">
        <v>227</v>
      </c>
      <c r="E215" s="206" t="s">
        <v>571</v>
      </c>
      <c r="F215" s="207" t="s">
        <v>572</v>
      </c>
      <c r="G215" s="208" t="s">
        <v>559</v>
      </c>
      <c r="H215" s="209">
        <v>64.099999999999994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936</v>
      </c>
    </row>
    <row r="216" s="13" customFormat="1">
      <c r="A216" s="13"/>
      <c r="B216" s="218"/>
      <c r="C216" s="219"/>
      <c r="D216" s="220" t="s">
        <v>234</v>
      </c>
      <c r="E216" s="221" t="s">
        <v>19</v>
      </c>
      <c r="F216" s="222" t="s">
        <v>932</v>
      </c>
      <c r="G216" s="219"/>
      <c r="H216" s="223">
        <v>31.100000000000001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234</v>
      </c>
      <c r="AU216" s="229" t="s">
        <v>86</v>
      </c>
      <c r="AV216" s="13" t="s">
        <v>86</v>
      </c>
      <c r="AW216" s="13" t="s">
        <v>37</v>
      </c>
      <c r="AX216" s="13" t="s">
        <v>76</v>
      </c>
      <c r="AY216" s="229" t="s">
        <v>225</v>
      </c>
    </row>
    <row r="217" s="13" customFormat="1">
      <c r="A217" s="13"/>
      <c r="B217" s="218"/>
      <c r="C217" s="219"/>
      <c r="D217" s="220" t="s">
        <v>234</v>
      </c>
      <c r="E217" s="221" t="s">
        <v>19</v>
      </c>
      <c r="F217" s="222" t="s">
        <v>1247</v>
      </c>
      <c r="G217" s="219"/>
      <c r="H217" s="223">
        <v>23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234</v>
      </c>
      <c r="AU217" s="229" t="s">
        <v>86</v>
      </c>
      <c r="AV217" s="13" t="s">
        <v>86</v>
      </c>
      <c r="AW217" s="13" t="s">
        <v>37</v>
      </c>
      <c r="AX217" s="13" t="s">
        <v>76</v>
      </c>
      <c r="AY217" s="229" t="s">
        <v>225</v>
      </c>
    </row>
    <row r="218" s="13" customFormat="1">
      <c r="A218" s="13"/>
      <c r="B218" s="218"/>
      <c r="C218" s="219"/>
      <c r="D218" s="220" t="s">
        <v>234</v>
      </c>
      <c r="E218" s="221" t="s">
        <v>19</v>
      </c>
      <c r="F218" s="222" t="s">
        <v>1347</v>
      </c>
      <c r="G218" s="219"/>
      <c r="H218" s="223">
        <v>10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234</v>
      </c>
      <c r="AU218" s="229" t="s">
        <v>86</v>
      </c>
      <c r="AV218" s="13" t="s">
        <v>86</v>
      </c>
      <c r="AW218" s="13" t="s">
        <v>37</v>
      </c>
      <c r="AX218" s="13" t="s">
        <v>76</v>
      </c>
      <c r="AY218" s="229" t="s">
        <v>225</v>
      </c>
    </row>
    <row r="219" s="14" customFormat="1">
      <c r="A219" s="14"/>
      <c r="B219" s="230"/>
      <c r="C219" s="231"/>
      <c r="D219" s="220" t="s">
        <v>234</v>
      </c>
      <c r="E219" s="232" t="s">
        <v>19</v>
      </c>
      <c r="F219" s="233" t="s">
        <v>245</v>
      </c>
      <c r="G219" s="231"/>
      <c r="H219" s="234">
        <v>64.099999999999994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234</v>
      </c>
      <c r="AU219" s="240" t="s">
        <v>86</v>
      </c>
      <c r="AV219" s="14" t="s">
        <v>232</v>
      </c>
      <c r="AW219" s="14" t="s">
        <v>37</v>
      </c>
      <c r="AX219" s="14" t="s">
        <v>84</v>
      </c>
      <c r="AY219" s="240" t="s">
        <v>225</v>
      </c>
    </row>
    <row r="220" s="2" customFormat="1">
      <c r="A220" s="39"/>
      <c r="B220" s="40"/>
      <c r="C220" s="205" t="s">
        <v>957</v>
      </c>
      <c r="D220" s="205" t="s">
        <v>227</v>
      </c>
      <c r="E220" s="206" t="s">
        <v>938</v>
      </c>
      <c r="F220" s="207" t="s">
        <v>939</v>
      </c>
      <c r="G220" s="208" t="s">
        <v>559</v>
      </c>
      <c r="H220" s="209">
        <v>33</v>
      </c>
      <c r="I220" s="210"/>
      <c r="J220" s="211">
        <f>ROUND(I220*H220,2)</f>
        <v>0</v>
      </c>
      <c r="K220" s="207" t="s">
        <v>231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232</v>
      </c>
      <c r="AT220" s="216" t="s">
        <v>227</v>
      </c>
      <c r="AU220" s="216" t="s">
        <v>86</v>
      </c>
      <c r="AY220" s="18" t="s">
        <v>225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232</v>
      </c>
      <c r="BM220" s="216" t="s">
        <v>940</v>
      </c>
    </row>
    <row r="221" s="13" customFormat="1">
      <c r="A221" s="13"/>
      <c r="B221" s="218"/>
      <c r="C221" s="219"/>
      <c r="D221" s="220" t="s">
        <v>234</v>
      </c>
      <c r="E221" s="221" t="s">
        <v>19</v>
      </c>
      <c r="F221" s="222" t="s">
        <v>1247</v>
      </c>
      <c r="G221" s="219"/>
      <c r="H221" s="223">
        <v>23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234</v>
      </c>
      <c r="AU221" s="229" t="s">
        <v>86</v>
      </c>
      <c r="AV221" s="13" t="s">
        <v>86</v>
      </c>
      <c r="AW221" s="13" t="s">
        <v>37</v>
      </c>
      <c r="AX221" s="13" t="s">
        <v>76</v>
      </c>
      <c r="AY221" s="229" t="s">
        <v>225</v>
      </c>
    </row>
    <row r="222" s="13" customFormat="1">
      <c r="A222" s="13"/>
      <c r="B222" s="218"/>
      <c r="C222" s="219"/>
      <c r="D222" s="220" t="s">
        <v>234</v>
      </c>
      <c r="E222" s="221" t="s">
        <v>19</v>
      </c>
      <c r="F222" s="222" t="s">
        <v>1347</v>
      </c>
      <c r="G222" s="219"/>
      <c r="H222" s="223">
        <v>10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234</v>
      </c>
      <c r="AU222" s="229" t="s">
        <v>86</v>
      </c>
      <c r="AV222" s="13" t="s">
        <v>86</v>
      </c>
      <c r="AW222" s="13" t="s">
        <v>37</v>
      </c>
      <c r="AX222" s="13" t="s">
        <v>76</v>
      </c>
      <c r="AY222" s="229" t="s">
        <v>225</v>
      </c>
    </row>
    <row r="223" s="14" customFormat="1">
      <c r="A223" s="14"/>
      <c r="B223" s="230"/>
      <c r="C223" s="231"/>
      <c r="D223" s="220" t="s">
        <v>234</v>
      </c>
      <c r="E223" s="232" t="s">
        <v>19</v>
      </c>
      <c r="F223" s="233" t="s">
        <v>245</v>
      </c>
      <c r="G223" s="231"/>
      <c r="H223" s="234">
        <v>33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0" t="s">
        <v>234</v>
      </c>
      <c r="AU223" s="240" t="s">
        <v>86</v>
      </c>
      <c r="AV223" s="14" t="s">
        <v>232</v>
      </c>
      <c r="AW223" s="14" t="s">
        <v>37</v>
      </c>
      <c r="AX223" s="14" t="s">
        <v>84</v>
      </c>
      <c r="AY223" s="240" t="s">
        <v>225</v>
      </c>
    </row>
    <row r="224" s="2" customFormat="1">
      <c r="A224" s="39"/>
      <c r="B224" s="40"/>
      <c r="C224" s="205" t="s">
        <v>959</v>
      </c>
      <c r="D224" s="205" t="s">
        <v>227</v>
      </c>
      <c r="E224" s="206" t="s">
        <v>941</v>
      </c>
      <c r="F224" s="207" t="s">
        <v>942</v>
      </c>
      <c r="G224" s="208" t="s">
        <v>559</v>
      </c>
      <c r="H224" s="209">
        <v>23</v>
      </c>
      <c r="I224" s="210"/>
      <c r="J224" s="211">
        <f>ROUND(I224*H224,2)</f>
        <v>0</v>
      </c>
      <c r="K224" s="207" t="s">
        <v>231</v>
      </c>
      <c r="L224" s="45"/>
      <c r="M224" s="212" t="s">
        <v>19</v>
      </c>
      <c r="N224" s="213" t="s">
        <v>47</v>
      </c>
      <c r="O224" s="85"/>
      <c r="P224" s="214">
        <f>O224*H224</f>
        <v>0</v>
      </c>
      <c r="Q224" s="214">
        <v>3.0000000000000001E-05</v>
      </c>
      <c r="R224" s="214">
        <f>Q224*H224</f>
        <v>0.00068999999999999997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232</v>
      </c>
      <c r="AT224" s="216" t="s">
        <v>227</v>
      </c>
      <c r="AU224" s="216" t="s">
        <v>86</v>
      </c>
      <c r="AY224" s="18" t="s">
        <v>225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232</v>
      </c>
      <c r="BM224" s="216" t="s">
        <v>943</v>
      </c>
    </row>
    <row r="225" s="13" customFormat="1">
      <c r="A225" s="13"/>
      <c r="B225" s="218"/>
      <c r="C225" s="219"/>
      <c r="D225" s="220" t="s">
        <v>234</v>
      </c>
      <c r="E225" s="221" t="s">
        <v>19</v>
      </c>
      <c r="F225" s="222" t="s">
        <v>1247</v>
      </c>
      <c r="G225" s="219"/>
      <c r="H225" s="223">
        <v>23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234</v>
      </c>
      <c r="AU225" s="229" t="s">
        <v>86</v>
      </c>
      <c r="AV225" s="13" t="s">
        <v>86</v>
      </c>
      <c r="AW225" s="13" t="s">
        <v>37</v>
      </c>
      <c r="AX225" s="13" t="s">
        <v>84</v>
      </c>
      <c r="AY225" s="229" t="s">
        <v>225</v>
      </c>
    </row>
    <row r="226" s="2" customFormat="1">
      <c r="A226" s="39"/>
      <c r="B226" s="40"/>
      <c r="C226" s="205" t="s">
        <v>961</v>
      </c>
      <c r="D226" s="205" t="s">
        <v>227</v>
      </c>
      <c r="E226" s="206" t="s">
        <v>574</v>
      </c>
      <c r="F226" s="207" t="s">
        <v>575</v>
      </c>
      <c r="G226" s="208" t="s">
        <v>576</v>
      </c>
      <c r="H226" s="209">
        <v>4</v>
      </c>
      <c r="I226" s="210"/>
      <c r="J226" s="211">
        <f>ROUND(I226*H226,2)</f>
        <v>0</v>
      </c>
      <c r="K226" s="207" t="s">
        <v>231</v>
      </c>
      <c r="L226" s="45"/>
      <c r="M226" s="212" t="s">
        <v>19</v>
      </c>
      <c r="N226" s="213" t="s">
        <v>47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232</v>
      </c>
      <c r="AT226" s="216" t="s">
        <v>227</v>
      </c>
      <c r="AU226" s="216" t="s">
        <v>86</v>
      </c>
      <c r="AY226" s="18" t="s">
        <v>225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232</v>
      </c>
      <c r="BM226" s="216" t="s">
        <v>1248</v>
      </c>
    </row>
    <row r="227" s="2" customFormat="1" ht="55.5" customHeight="1">
      <c r="A227" s="39"/>
      <c r="B227" s="40"/>
      <c r="C227" s="205" t="s">
        <v>965</v>
      </c>
      <c r="D227" s="205" t="s">
        <v>227</v>
      </c>
      <c r="E227" s="206" t="s">
        <v>608</v>
      </c>
      <c r="F227" s="207" t="s">
        <v>667</v>
      </c>
      <c r="G227" s="208" t="s">
        <v>230</v>
      </c>
      <c r="H227" s="209">
        <v>20.425000000000001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232</v>
      </c>
      <c r="AT227" s="216" t="s">
        <v>227</v>
      </c>
      <c r="AU227" s="216" t="s">
        <v>86</v>
      </c>
      <c r="AY227" s="18" t="s">
        <v>225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232</v>
      </c>
      <c r="BM227" s="216" t="s">
        <v>955</v>
      </c>
    </row>
    <row r="228" s="2" customFormat="1">
      <c r="A228" s="39"/>
      <c r="B228" s="40"/>
      <c r="C228" s="41"/>
      <c r="D228" s="220" t="s">
        <v>414</v>
      </c>
      <c r="E228" s="41"/>
      <c r="F228" s="251" t="s">
        <v>669</v>
      </c>
      <c r="G228" s="41"/>
      <c r="H228" s="41"/>
      <c r="I228" s="252"/>
      <c r="J228" s="41"/>
      <c r="K228" s="41"/>
      <c r="L228" s="45"/>
      <c r="M228" s="253"/>
      <c r="N228" s="254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414</v>
      </c>
      <c r="AU228" s="18" t="s">
        <v>86</v>
      </c>
    </row>
    <row r="229" s="13" customFormat="1">
      <c r="A229" s="13"/>
      <c r="B229" s="218"/>
      <c r="C229" s="219"/>
      <c r="D229" s="220" t="s">
        <v>234</v>
      </c>
      <c r="E229" s="221" t="s">
        <v>19</v>
      </c>
      <c r="F229" s="222" t="s">
        <v>670</v>
      </c>
      <c r="G229" s="219"/>
      <c r="H229" s="223">
        <v>20.425000000000001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234</v>
      </c>
      <c r="AU229" s="229" t="s">
        <v>86</v>
      </c>
      <c r="AV229" s="13" t="s">
        <v>86</v>
      </c>
      <c r="AW229" s="13" t="s">
        <v>37</v>
      </c>
      <c r="AX229" s="13" t="s">
        <v>84</v>
      </c>
      <c r="AY229" s="229" t="s">
        <v>225</v>
      </c>
    </row>
    <row r="230" s="12" customFormat="1" ht="22.8" customHeight="1">
      <c r="A230" s="12"/>
      <c r="B230" s="189"/>
      <c r="C230" s="190"/>
      <c r="D230" s="191" t="s">
        <v>75</v>
      </c>
      <c r="E230" s="203" t="s">
        <v>628</v>
      </c>
      <c r="F230" s="203" t="s">
        <v>629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SUM(P231:P237)</f>
        <v>0</v>
      </c>
      <c r="Q230" s="197"/>
      <c r="R230" s="198">
        <f>SUM(R231:R237)</f>
        <v>0</v>
      </c>
      <c r="S230" s="197"/>
      <c r="T230" s="199">
        <f>SUM(T231:T237)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0" t="s">
        <v>84</v>
      </c>
      <c r="AT230" s="201" t="s">
        <v>75</v>
      </c>
      <c r="AU230" s="201" t="s">
        <v>84</v>
      </c>
      <c r="AY230" s="200" t="s">
        <v>225</v>
      </c>
      <c r="BK230" s="202">
        <f>SUM(BK231:BK237)</f>
        <v>0</v>
      </c>
    </row>
    <row r="231" s="2" customFormat="1">
      <c r="A231" s="39"/>
      <c r="B231" s="40"/>
      <c r="C231" s="205" t="s">
        <v>967</v>
      </c>
      <c r="D231" s="205" t="s">
        <v>227</v>
      </c>
      <c r="E231" s="206" t="s">
        <v>631</v>
      </c>
      <c r="F231" s="207" t="s">
        <v>632</v>
      </c>
      <c r="G231" s="208" t="s">
        <v>361</v>
      </c>
      <c r="H231" s="209">
        <v>82.459999999999994</v>
      </c>
      <c r="I231" s="210"/>
      <c r="J231" s="211">
        <f>ROUND(I231*H231,2)</f>
        <v>0</v>
      </c>
      <c r="K231" s="207" t="s">
        <v>231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232</v>
      </c>
      <c r="AT231" s="216" t="s">
        <v>227</v>
      </c>
      <c r="AU231" s="216" t="s">
        <v>86</v>
      </c>
      <c r="AY231" s="18" t="s">
        <v>225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232</v>
      </c>
      <c r="BM231" s="216" t="s">
        <v>671</v>
      </c>
    </row>
    <row r="232" s="2" customFormat="1">
      <c r="A232" s="39"/>
      <c r="B232" s="40"/>
      <c r="C232" s="205" t="s">
        <v>970</v>
      </c>
      <c r="D232" s="205" t="s">
        <v>227</v>
      </c>
      <c r="E232" s="206" t="s">
        <v>635</v>
      </c>
      <c r="F232" s="207" t="s">
        <v>636</v>
      </c>
      <c r="G232" s="208" t="s">
        <v>361</v>
      </c>
      <c r="H232" s="209">
        <v>824.60000000000002</v>
      </c>
      <c r="I232" s="210"/>
      <c r="J232" s="211">
        <f>ROUND(I232*H232,2)</f>
        <v>0</v>
      </c>
      <c r="K232" s="207" t="s">
        <v>231</v>
      </c>
      <c r="L232" s="45"/>
      <c r="M232" s="212" t="s">
        <v>19</v>
      </c>
      <c r="N232" s="213" t="s">
        <v>47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232</v>
      </c>
      <c r="AT232" s="216" t="s">
        <v>227</v>
      </c>
      <c r="AU232" s="216" t="s">
        <v>86</v>
      </c>
      <c r="AY232" s="18" t="s">
        <v>225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84</v>
      </c>
      <c r="BK232" s="217">
        <f>ROUND(I232*H232,2)</f>
        <v>0</v>
      </c>
      <c r="BL232" s="18" t="s">
        <v>232</v>
      </c>
      <c r="BM232" s="216" t="s">
        <v>672</v>
      </c>
    </row>
    <row r="233" s="13" customFormat="1">
      <c r="A233" s="13"/>
      <c r="B233" s="218"/>
      <c r="C233" s="219"/>
      <c r="D233" s="220" t="s">
        <v>234</v>
      </c>
      <c r="E233" s="219"/>
      <c r="F233" s="222" t="s">
        <v>1348</v>
      </c>
      <c r="G233" s="219"/>
      <c r="H233" s="223">
        <v>824.60000000000002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234</v>
      </c>
      <c r="AU233" s="229" t="s">
        <v>86</v>
      </c>
      <c r="AV233" s="13" t="s">
        <v>86</v>
      </c>
      <c r="AW233" s="13" t="s">
        <v>4</v>
      </c>
      <c r="AX233" s="13" t="s">
        <v>84</v>
      </c>
      <c r="AY233" s="229" t="s">
        <v>225</v>
      </c>
    </row>
    <row r="234" s="2" customFormat="1" ht="44.25" customHeight="1">
      <c r="A234" s="39"/>
      <c r="B234" s="40"/>
      <c r="C234" s="205" t="s">
        <v>972</v>
      </c>
      <c r="D234" s="205" t="s">
        <v>227</v>
      </c>
      <c r="E234" s="206" t="s">
        <v>641</v>
      </c>
      <c r="F234" s="207" t="s">
        <v>642</v>
      </c>
      <c r="G234" s="208" t="s">
        <v>361</v>
      </c>
      <c r="H234" s="209">
        <v>8.2249999999999996</v>
      </c>
      <c r="I234" s="210"/>
      <c r="J234" s="211">
        <f>ROUND(I234*H234,2)</f>
        <v>0</v>
      </c>
      <c r="K234" s="207" t="s">
        <v>231</v>
      </c>
      <c r="L234" s="45"/>
      <c r="M234" s="212" t="s">
        <v>19</v>
      </c>
      <c r="N234" s="213" t="s">
        <v>47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232</v>
      </c>
      <c r="AT234" s="216" t="s">
        <v>227</v>
      </c>
      <c r="AU234" s="216" t="s">
        <v>86</v>
      </c>
      <c r="AY234" s="18" t="s">
        <v>225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84</v>
      </c>
      <c r="BK234" s="217">
        <f>ROUND(I234*H234,2)</f>
        <v>0</v>
      </c>
      <c r="BL234" s="18" t="s">
        <v>232</v>
      </c>
      <c r="BM234" s="216" t="s">
        <v>960</v>
      </c>
    </row>
    <row r="235" s="2" customFormat="1" ht="44.25" customHeight="1">
      <c r="A235" s="39"/>
      <c r="B235" s="40"/>
      <c r="C235" s="205" t="s">
        <v>974</v>
      </c>
      <c r="D235" s="205" t="s">
        <v>227</v>
      </c>
      <c r="E235" s="206" t="s">
        <v>962</v>
      </c>
      <c r="F235" s="207" t="s">
        <v>963</v>
      </c>
      <c r="G235" s="208" t="s">
        <v>361</v>
      </c>
      <c r="H235" s="209">
        <v>19.199999999999999</v>
      </c>
      <c r="I235" s="210"/>
      <c r="J235" s="211">
        <f>ROUND(I235*H235,2)</f>
        <v>0</v>
      </c>
      <c r="K235" s="207" t="s">
        <v>231</v>
      </c>
      <c r="L235" s="45"/>
      <c r="M235" s="212" t="s">
        <v>19</v>
      </c>
      <c r="N235" s="213" t="s">
        <v>47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232</v>
      </c>
      <c r="AT235" s="216" t="s">
        <v>227</v>
      </c>
      <c r="AU235" s="216" t="s">
        <v>86</v>
      </c>
      <c r="AY235" s="18" t="s">
        <v>225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84</v>
      </c>
      <c r="BK235" s="217">
        <f>ROUND(I235*H235,2)</f>
        <v>0</v>
      </c>
      <c r="BL235" s="18" t="s">
        <v>232</v>
      </c>
      <c r="BM235" s="216" t="s">
        <v>1349</v>
      </c>
    </row>
    <row r="236" s="2" customFormat="1" ht="44.25" customHeight="1">
      <c r="A236" s="39"/>
      <c r="B236" s="40"/>
      <c r="C236" s="205" t="s">
        <v>976</v>
      </c>
      <c r="D236" s="205" t="s">
        <v>227</v>
      </c>
      <c r="E236" s="206" t="s">
        <v>645</v>
      </c>
      <c r="F236" s="207" t="s">
        <v>646</v>
      </c>
      <c r="G236" s="208" t="s">
        <v>361</v>
      </c>
      <c r="H236" s="209">
        <v>22.295000000000002</v>
      </c>
      <c r="I236" s="210"/>
      <c r="J236" s="211">
        <f>ROUND(I236*H236,2)</f>
        <v>0</v>
      </c>
      <c r="K236" s="207" t="s">
        <v>231</v>
      </c>
      <c r="L236" s="45"/>
      <c r="M236" s="212" t="s">
        <v>19</v>
      </c>
      <c r="N236" s="213" t="s">
        <v>47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232</v>
      </c>
      <c r="AT236" s="216" t="s">
        <v>227</v>
      </c>
      <c r="AU236" s="216" t="s">
        <v>86</v>
      </c>
      <c r="AY236" s="18" t="s">
        <v>225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84</v>
      </c>
      <c r="BK236" s="217">
        <f>ROUND(I236*H236,2)</f>
        <v>0</v>
      </c>
      <c r="BL236" s="18" t="s">
        <v>232</v>
      </c>
      <c r="BM236" s="216" t="s">
        <v>966</v>
      </c>
    </row>
    <row r="237" s="2" customFormat="1" ht="44.25" customHeight="1">
      <c r="A237" s="39"/>
      <c r="B237" s="40"/>
      <c r="C237" s="205" t="s">
        <v>978</v>
      </c>
      <c r="D237" s="205" t="s">
        <v>227</v>
      </c>
      <c r="E237" s="206" t="s">
        <v>968</v>
      </c>
      <c r="F237" s="207" t="s">
        <v>841</v>
      </c>
      <c r="G237" s="208" t="s">
        <v>361</v>
      </c>
      <c r="H237" s="209">
        <v>28.66</v>
      </c>
      <c r="I237" s="210"/>
      <c r="J237" s="211">
        <f>ROUND(I237*H237,2)</f>
        <v>0</v>
      </c>
      <c r="K237" s="207" t="s">
        <v>231</v>
      </c>
      <c r="L237" s="45"/>
      <c r="M237" s="212" t="s">
        <v>19</v>
      </c>
      <c r="N237" s="213" t="s">
        <v>47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232</v>
      </c>
      <c r="AT237" s="216" t="s">
        <v>227</v>
      </c>
      <c r="AU237" s="216" t="s">
        <v>86</v>
      </c>
      <c r="AY237" s="18" t="s">
        <v>225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84</v>
      </c>
      <c r="BK237" s="217">
        <f>ROUND(I237*H237,2)</f>
        <v>0</v>
      </c>
      <c r="BL237" s="18" t="s">
        <v>232</v>
      </c>
      <c r="BM237" s="216" t="s">
        <v>969</v>
      </c>
    </row>
    <row r="238" s="12" customFormat="1" ht="22.8" customHeight="1">
      <c r="A238" s="12"/>
      <c r="B238" s="189"/>
      <c r="C238" s="190"/>
      <c r="D238" s="191" t="s">
        <v>75</v>
      </c>
      <c r="E238" s="203" t="s">
        <v>648</v>
      </c>
      <c r="F238" s="203" t="s">
        <v>649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P239</f>
        <v>0</v>
      </c>
      <c r="Q238" s="197"/>
      <c r="R238" s="198">
        <f>R239</f>
        <v>0</v>
      </c>
      <c r="S238" s="197"/>
      <c r="T238" s="199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84</v>
      </c>
      <c r="AT238" s="201" t="s">
        <v>75</v>
      </c>
      <c r="AU238" s="201" t="s">
        <v>84</v>
      </c>
      <c r="AY238" s="200" t="s">
        <v>225</v>
      </c>
      <c r="BK238" s="202">
        <f>BK239</f>
        <v>0</v>
      </c>
    </row>
    <row r="239" s="2" customFormat="1" ht="44.25" customHeight="1">
      <c r="A239" s="39"/>
      <c r="B239" s="40"/>
      <c r="C239" s="205" t="s">
        <v>980</v>
      </c>
      <c r="D239" s="205" t="s">
        <v>227</v>
      </c>
      <c r="E239" s="206" t="s">
        <v>674</v>
      </c>
      <c r="F239" s="207" t="s">
        <v>675</v>
      </c>
      <c r="G239" s="208" t="s">
        <v>361</v>
      </c>
      <c r="H239" s="209">
        <v>68.027000000000001</v>
      </c>
      <c r="I239" s="210"/>
      <c r="J239" s="211">
        <f>ROUND(I239*H239,2)</f>
        <v>0</v>
      </c>
      <c r="K239" s="207" t="s">
        <v>231</v>
      </c>
      <c r="L239" s="45"/>
      <c r="M239" s="212" t="s">
        <v>19</v>
      </c>
      <c r="N239" s="213" t="s">
        <v>47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232</v>
      </c>
      <c r="AT239" s="216" t="s">
        <v>227</v>
      </c>
      <c r="AU239" s="216" t="s">
        <v>86</v>
      </c>
      <c r="AY239" s="18" t="s">
        <v>225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232</v>
      </c>
      <c r="BM239" s="216" t="s">
        <v>971</v>
      </c>
    </row>
    <row r="240" s="12" customFormat="1" ht="25.92" customHeight="1">
      <c r="A240" s="12"/>
      <c r="B240" s="189"/>
      <c r="C240" s="190"/>
      <c r="D240" s="191" t="s">
        <v>75</v>
      </c>
      <c r="E240" s="192" t="s">
        <v>677</v>
      </c>
      <c r="F240" s="192" t="s">
        <v>678</v>
      </c>
      <c r="G240" s="190"/>
      <c r="H240" s="190"/>
      <c r="I240" s="193"/>
      <c r="J240" s="194">
        <f>BK240</f>
        <v>0</v>
      </c>
      <c r="K240" s="190"/>
      <c r="L240" s="195"/>
      <c r="M240" s="196"/>
      <c r="N240" s="197"/>
      <c r="O240" s="197"/>
      <c r="P240" s="198">
        <f>P241+P253</f>
        <v>0</v>
      </c>
      <c r="Q240" s="197"/>
      <c r="R240" s="198">
        <f>R241+R253</f>
        <v>0.45448</v>
      </c>
      <c r="S240" s="197"/>
      <c r="T240" s="199">
        <f>T241+T253</f>
        <v>0.33000000000000002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0" t="s">
        <v>86</v>
      </c>
      <c r="AT240" s="201" t="s">
        <v>75</v>
      </c>
      <c r="AU240" s="201" t="s">
        <v>76</v>
      </c>
      <c r="AY240" s="200" t="s">
        <v>225</v>
      </c>
      <c r="BK240" s="202">
        <f>BK241+BK253</f>
        <v>0</v>
      </c>
    </row>
    <row r="241" s="12" customFormat="1" ht="22.8" customHeight="1">
      <c r="A241" s="12"/>
      <c r="B241" s="189"/>
      <c r="C241" s="190"/>
      <c r="D241" s="191" t="s">
        <v>75</v>
      </c>
      <c r="E241" s="203" t="s">
        <v>679</v>
      </c>
      <c r="F241" s="203" t="s">
        <v>680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SUM(P242:P252)</f>
        <v>0</v>
      </c>
      <c r="Q241" s="197"/>
      <c r="R241" s="198">
        <f>SUM(R242:R252)</f>
        <v>0.4284</v>
      </c>
      <c r="S241" s="197"/>
      <c r="T241" s="199">
        <f>SUM(T242:T252)</f>
        <v>0.33000000000000002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86</v>
      </c>
      <c r="AT241" s="201" t="s">
        <v>75</v>
      </c>
      <c r="AU241" s="201" t="s">
        <v>84</v>
      </c>
      <c r="AY241" s="200" t="s">
        <v>225</v>
      </c>
      <c r="BK241" s="202">
        <f>SUM(BK242:BK252)</f>
        <v>0</v>
      </c>
    </row>
    <row r="242" s="2" customFormat="1">
      <c r="A242" s="39"/>
      <c r="B242" s="40"/>
      <c r="C242" s="205" t="s">
        <v>981</v>
      </c>
      <c r="D242" s="205" t="s">
        <v>227</v>
      </c>
      <c r="E242" s="206" t="s">
        <v>681</v>
      </c>
      <c r="F242" s="207" t="s">
        <v>682</v>
      </c>
      <c r="G242" s="208" t="s">
        <v>683</v>
      </c>
      <c r="H242" s="209">
        <v>408</v>
      </c>
      <c r="I242" s="210"/>
      <c r="J242" s="211">
        <f>ROUND(I242*H242,2)</f>
        <v>0</v>
      </c>
      <c r="K242" s="207" t="s">
        <v>231</v>
      </c>
      <c r="L242" s="45"/>
      <c r="M242" s="212" t="s">
        <v>19</v>
      </c>
      <c r="N242" s="213" t="s">
        <v>47</v>
      </c>
      <c r="O242" s="85"/>
      <c r="P242" s="214">
        <f>O242*H242</f>
        <v>0</v>
      </c>
      <c r="Q242" s="214">
        <v>5.0000000000000002E-05</v>
      </c>
      <c r="R242" s="214">
        <f>Q242*H242</f>
        <v>0.020400000000000001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128</v>
      </c>
      <c r="AT242" s="216" t="s">
        <v>227</v>
      </c>
      <c r="AU242" s="216" t="s">
        <v>86</v>
      </c>
      <c r="AY242" s="18" t="s">
        <v>225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84</v>
      </c>
      <c r="BK242" s="217">
        <f>ROUND(I242*H242,2)</f>
        <v>0</v>
      </c>
      <c r="BL242" s="18" t="s">
        <v>128</v>
      </c>
      <c r="BM242" s="216" t="s">
        <v>684</v>
      </c>
    </row>
    <row r="243" s="13" customFormat="1">
      <c r="A243" s="13"/>
      <c r="B243" s="218"/>
      <c r="C243" s="219"/>
      <c r="D243" s="220" t="s">
        <v>234</v>
      </c>
      <c r="E243" s="221" t="s">
        <v>19</v>
      </c>
      <c r="F243" s="222" t="s">
        <v>1350</v>
      </c>
      <c r="G243" s="219"/>
      <c r="H243" s="223">
        <v>408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234</v>
      </c>
      <c r="AU243" s="229" t="s">
        <v>86</v>
      </c>
      <c r="AV243" s="13" t="s">
        <v>86</v>
      </c>
      <c r="AW243" s="13" t="s">
        <v>37</v>
      </c>
      <c r="AX243" s="13" t="s">
        <v>84</v>
      </c>
      <c r="AY243" s="229" t="s">
        <v>225</v>
      </c>
    </row>
    <row r="244" s="2" customFormat="1" ht="16.5" customHeight="1">
      <c r="A244" s="39"/>
      <c r="B244" s="40"/>
      <c r="C244" s="241" t="s">
        <v>986</v>
      </c>
      <c r="D244" s="241" t="s">
        <v>410</v>
      </c>
      <c r="E244" s="242" t="s">
        <v>686</v>
      </c>
      <c r="F244" s="243" t="s">
        <v>687</v>
      </c>
      <c r="G244" s="244" t="s">
        <v>361</v>
      </c>
      <c r="H244" s="245">
        <v>0.40799999999999997</v>
      </c>
      <c r="I244" s="246"/>
      <c r="J244" s="247">
        <f>ROUND(I244*H244,2)</f>
        <v>0</v>
      </c>
      <c r="K244" s="243" t="s">
        <v>19</v>
      </c>
      <c r="L244" s="248"/>
      <c r="M244" s="249" t="s">
        <v>19</v>
      </c>
      <c r="N244" s="250" t="s">
        <v>47</v>
      </c>
      <c r="O244" s="85"/>
      <c r="P244" s="214">
        <f>O244*H244</f>
        <v>0</v>
      </c>
      <c r="Q244" s="214">
        <v>1</v>
      </c>
      <c r="R244" s="214">
        <f>Q244*H244</f>
        <v>0.40799999999999997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175</v>
      </c>
      <c r="AT244" s="216" t="s">
        <v>410</v>
      </c>
      <c r="AU244" s="216" t="s">
        <v>86</v>
      </c>
      <c r="AY244" s="18" t="s">
        <v>225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84</v>
      </c>
      <c r="BK244" s="217">
        <f>ROUND(I244*H244,2)</f>
        <v>0</v>
      </c>
      <c r="BL244" s="18" t="s">
        <v>128</v>
      </c>
      <c r="BM244" s="216" t="s">
        <v>688</v>
      </c>
    </row>
    <row r="245" s="2" customFormat="1">
      <c r="A245" s="39"/>
      <c r="B245" s="40"/>
      <c r="C245" s="41"/>
      <c r="D245" s="220" t="s">
        <v>414</v>
      </c>
      <c r="E245" s="41"/>
      <c r="F245" s="251" t="s">
        <v>689</v>
      </c>
      <c r="G245" s="41"/>
      <c r="H245" s="41"/>
      <c r="I245" s="252"/>
      <c r="J245" s="41"/>
      <c r="K245" s="41"/>
      <c r="L245" s="45"/>
      <c r="M245" s="253"/>
      <c r="N245" s="254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414</v>
      </c>
      <c r="AU245" s="18" t="s">
        <v>86</v>
      </c>
    </row>
    <row r="246" s="13" customFormat="1">
      <c r="A246" s="13"/>
      <c r="B246" s="218"/>
      <c r="C246" s="219"/>
      <c r="D246" s="220" t="s">
        <v>234</v>
      </c>
      <c r="E246" s="219"/>
      <c r="F246" s="222" t="s">
        <v>1351</v>
      </c>
      <c r="G246" s="219"/>
      <c r="H246" s="223">
        <v>0.40799999999999997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234</v>
      </c>
      <c r="AU246" s="229" t="s">
        <v>86</v>
      </c>
      <c r="AV246" s="13" t="s">
        <v>86</v>
      </c>
      <c r="AW246" s="13" t="s">
        <v>4</v>
      </c>
      <c r="AX246" s="13" t="s">
        <v>84</v>
      </c>
      <c r="AY246" s="229" t="s">
        <v>225</v>
      </c>
    </row>
    <row r="247" s="2" customFormat="1">
      <c r="A247" s="39"/>
      <c r="B247" s="40"/>
      <c r="C247" s="205" t="s">
        <v>992</v>
      </c>
      <c r="D247" s="205" t="s">
        <v>227</v>
      </c>
      <c r="E247" s="206" t="s">
        <v>691</v>
      </c>
      <c r="F247" s="207" t="s">
        <v>692</v>
      </c>
      <c r="G247" s="208" t="s">
        <v>683</v>
      </c>
      <c r="H247" s="209">
        <v>330</v>
      </c>
      <c r="I247" s="210"/>
      <c r="J247" s="211">
        <f>ROUND(I247*H247,2)</f>
        <v>0</v>
      </c>
      <c r="K247" s="207" t="s">
        <v>231</v>
      </c>
      <c r="L247" s="45"/>
      <c r="M247" s="212" t="s">
        <v>19</v>
      </c>
      <c r="N247" s="213" t="s">
        <v>47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0.001</v>
      </c>
      <c r="T247" s="215">
        <f>S247*H247</f>
        <v>0.33000000000000002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128</v>
      </c>
      <c r="AT247" s="216" t="s">
        <v>227</v>
      </c>
      <c r="AU247" s="216" t="s">
        <v>86</v>
      </c>
      <c r="AY247" s="18" t="s">
        <v>225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84</v>
      </c>
      <c r="BK247" s="217">
        <f>ROUND(I247*H247,2)</f>
        <v>0</v>
      </c>
      <c r="BL247" s="18" t="s">
        <v>128</v>
      </c>
      <c r="BM247" s="216" t="s">
        <v>693</v>
      </c>
    </row>
    <row r="248" s="13" customFormat="1">
      <c r="A248" s="13"/>
      <c r="B248" s="218"/>
      <c r="C248" s="219"/>
      <c r="D248" s="220" t="s">
        <v>234</v>
      </c>
      <c r="E248" s="221" t="s">
        <v>19</v>
      </c>
      <c r="F248" s="222" t="s">
        <v>1352</v>
      </c>
      <c r="G248" s="219"/>
      <c r="H248" s="223">
        <v>330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234</v>
      </c>
      <c r="AU248" s="229" t="s">
        <v>86</v>
      </c>
      <c r="AV248" s="13" t="s">
        <v>86</v>
      </c>
      <c r="AW248" s="13" t="s">
        <v>37</v>
      </c>
      <c r="AX248" s="13" t="s">
        <v>84</v>
      </c>
      <c r="AY248" s="229" t="s">
        <v>225</v>
      </c>
    </row>
    <row r="249" s="2" customFormat="1" ht="16.5" customHeight="1">
      <c r="A249" s="39"/>
      <c r="B249" s="40"/>
      <c r="C249" s="205" t="s">
        <v>989</v>
      </c>
      <c r="D249" s="205" t="s">
        <v>227</v>
      </c>
      <c r="E249" s="206" t="s">
        <v>695</v>
      </c>
      <c r="F249" s="207" t="s">
        <v>696</v>
      </c>
      <c r="G249" s="208" t="s">
        <v>683</v>
      </c>
      <c r="H249" s="209">
        <v>4080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47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128</v>
      </c>
      <c r="AT249" s="216" t="s">
        <v>227</v>
      </c>
      <c r="AU249" s="216" t="s">
        <v>86</v>
      </c>
      <c r="AY249" s="18" t="s">
        <v>225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84</v>
      </c>
      <c r="BK249" s="217">
        <f>ROUND(I249*H249,2)</f>
        <v>0</v>
      </c>
      <c r="BL249" s="18" t="s">
        <v>128</v>
      </c>
      <c r="BM249" s="216" t="s">
        <v>697</v>
      </c>
    </row>
    <row r="250" s="2" customFormat="1">
      <c r="A250" s="39"/>
      <c r="B250" s="40"/>
      <c r="C250" s="41"/>
      <c r="D250" s="220" t="s">
        <v>414</v>
      </c>
      <c r="E250" s="41"/>
      <c r="F250" s="251" t="s">
        <v>698</v>
      </c>
      <c r="G250" s="41"/>
      <c r="H250" s="41"/>
      <c r="I250" s="252"/>
      <c r="J250" s="41"/>
      <c r="K250" s="41"/>
      <c r="L250" s="45"/>
      <c r="M250" s="253"/>
      <c r="N250" s="254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414</v>
      </c>
      <c r="AU250" s="18" t="s">
        <v>86</v>
      </c>
    </row>
    <row r="251" s="13" customFormat="1">
      <c r="A251" s="13"/>
      <c r="B251" s="218"/>
      <c r="C251" s="219"/>
      <c r="D251" s="220" t="s">
        <v>234</v>
      </c>
      <c r="E251" s="219"/>
      <c r="F251" s="222" t="s">
        <v>1353</v>
      </c>
      <c r="G251" s="219"/>
      <c r="H251" s="223">
        <v>4080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234</v>
      </c>
      <c r="AU251" s="229" t="s">
        <v>86</v>
      </c>
      <c r="AV251" s="13" t="s">
        <v>86</v>
      </c>
      <c r="AW251" s="13" t="s">
        <v>4</v>
      </c>
      <c r="AX251" s="13" t="s">
        <v>84</v>
      </c>
      <c r="AY251" s="229" t="s">
        <v>225</v>
      </c>
    </row>
    <row r="252" s="2" customFormat="1" ht="44.25" customHeight="1">
      <c r="A252" s="39"/>
      <c r="B252" s="40"/>
      <c r="C252" s="205" t="s">
        <v>1000</v>
      </c>
      <c r="D252" s="205" t="s">
        <v>227</v>
      </c>
      <c r="E252" s="206" t="s">
        <v>700</v>
      </c>
      <c r="F252" s="207" t="s">
        <v>701</v>
      </c>
      <c r="G252" s="208" t="s">
        <v>361</v>
      </c>
      <c r="H252" s="209">
        <v>0.42799999999999999</v>
      </c>
      <c r="I252" s="210"/>
      <c r="J252" s="211">
        <f>ROUND(I252*H252,2)</f>
        <v>0</v>
      </c>
      <c r="K252" s="207" t="s">
        <v>231</v>
      </c>
      <c r="L252" s="45"/>
      <c r="M252" s="212" t="s">
        <v>19</v>
      </c>
      <c r="N252" s="213" t="s">
        <v>47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128</v>
      </c>
      <c r="AT252" s="216" t="s">
        <v>227</v>
      </c>
      <c r="AU252" s="216" t="s">
        <v>86</v>
      </c>
      <c r="AY252" s="18" t="s">
        <v>225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84</v>
      </c>
      <c r="BK252" s="217">
        <f>ROUND(I252*H252,2)</f>
        <v>0</v>
      </c>
      <c r="BL252" s="18" t="s">
        <v>128</v>
      </c>
      <c r="BM252" s="216" t="s">
        <v>702</v>
      </c>
    </row>
    <row r="253" s="12" customFormat="1" ht="22.8" customHeight="1">
      <c r="A253" s="12"/>
      <c r="B253" s="189"/>
      <c r="C253" s="190"/>
      <c r="D253" s="191" t="s">
        <v>75</v>
      </c>
      <c r="E253" s="203" t="s">
        <v>703</v>
      </c>
      <c r="F253" s="203" t="s">
        <v>704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SUM(P254:P256)</f>
        <v>0</v>
      </c>
      <c r="Q253" s="197"/>
      <c r="R253" s="198">
        <f>SUM(R254:R256)</f>
        <v>0.026080000000000002</v>
      </c>
      <c r="S253" s="197"/>
      <c r="T253" s="199">
        <f>SUM(T254:T256)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0" t="s">
        <v>86</v>
      </c>
      <c r="AT253" s="201" t="s">
        <v>75</v>
      </c>
      <c r="AU253" s="201" t="s">
        <v>84</v>
      </c>
      <c r="AY253" s="200" t="s">
        <v>225</v>
      </c>
      <c r="BK253" s="202">
        <f>SUM(BK254:BK256)</f>
        <v>0</v>
      </c>
    </row>
    <row r="254" s="2" customFormat="1" ht="33" customHeight="1">
      <c r="A254" s="39"/>
      <c r="B254" s="40"/>
      <c r="C254" s="205" t="s">
        <v>1143</v>
      </c>
      <c r="D254" s="205" t="s">
        <v>227</v>
      </c>
      <c r="E254" s="206" t="s">
        <v>705</v>
      </c>
      <c r="F254" s="207" t="s">
        <v>706</v>
      </c>
      <c r="G254" s="208" t="s">
        <v>230</v>
      </c>
      <c r="H254" s="209">
        <v>81.5</v>
      </c>
      <c r="I254" s="210"/>
      <c r="J254" s="211">
        <f>ROUND(I254*H254,2)</f>
        <v>0</v>
      </c>
      <c r="K254" s="207" t="s">
        <v>231</v>
      </c>
      <c r="L254" s="45"/>
      <c r="M254" s="212" t="s">
        <v>19</v>
      </c>
      <c r="N254" s="213" t="s">
        <v>47</v>
      </c>
      <c r="O254" s="85"/>
      <c r="P254" s="214">
        <f>O254*H254</f>
        <v>0</v>
      </c>
      <c r="Q254" s="214">
        <v>0.00032000000000000003</v>
      </c>
      <c r="R254" s="214">
        <f>Q254*H254</f>
        <v>0.026080000000000002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128</v>
      </c>
      <c r="AT254" s="216" t="s">
        <v>227</v>
      </c>
      <c r="AU254" s="216" t="s">
        <v>86</v>
      </c>
      <c r="AY254" s="18" t="s">
        <v>225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84</v>
      </c>
      <c r="BK254" s="217">
        <f>ROUND(I254*H254,2)</f>
        <v>0</v>
      </c>
      <c r="BL254" s="18" t="s">
        <v>128</v>
      </c>
      <c r="BM254" s="216" t="s">
        <v>707</v>
      </c>
    </row>
    <row r="255" s="2" customFormat="1">
      <c r="A255" s="39"/>
      <c r="B255" s="40"/>
      <c r="C255" s="41"/>
      <c r="D255" s="220" t="s">
        <v>414</v>
      </c>
      <c r="E255" s="41"/>
      <c r="F255" s="251" t="s">
        <v>708</v>
      </c>
      <c r="G255" s="41"/>
      <c r="H255" s="41"/>
      <c r="I255" s="252"/>
      <c r="J255" s="41"/>
      <c r="K255" s="41"/>
      <c r="L255" s="45"/>
      <c r="M255" s="253"/>
      <c r="N255" s="254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414</v>
      </c>
      <c r="AU255" s="18" t="s">
        <v>86</v>
      </c>
    </row>
    <row r="256" s="13" customFormat="1">
      <c r="A256" s="13"/>
      <c r="B256" s="218"/>
      <c r="C256" s="219"/>
      <c r="D256" s="220" t="s">
        <v>234</v>
      </c>
      <c r="E256" s="221" t="s">
        <v>19</v>
      </c>
      <c r="F256" s="222" t="s">
        <v>1354</v>
      </c>
      <c r="G256" s="219"/>
      <c r="H256" s="223">
        <v>81.5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9" t="s">
        <v>234</v>
      </c>
      <c r="AU256" s="229" t="s">
        <v>86</v>
      </c>
      <c r="AV256" s="13" t="s">
        <v>86</v>
      </c>
      <c r="AW256" s="13" t="s">
        <v>37</v>
      </c>
      <c r="AX256" s="13" t="s">
        <v>84</v>
      </c>
      <c r="AY256" s="229" t="s">
        <v>225</v>
      </c>
    </row>
    <row r="257" s="12" customFormat="1" ht="25.92" customHeight="1">
      <c r="A257" s="12"/>
      <c r="B257" s="189"/>
      <c r="C257" s="190"/>
      <c r="D257" s="191" t="s">
        <v>75</v>
      </c>
      <c r="E257" s="192" t="s">
        <v>410</v>
      </c>
      <c r="F257" s="192" t="s">
        <v>983</v>
      </c>
      <c r="G257" s="190"/>
      <c r="H257" s="190"/>
      <c r="I257" s="193"/>
      <c r="J257" s="194">
        <f>BK257</f>
        <v>0</v>
      </c>
      <c r="K257" s="190"/>
      <c r="L257" s="195"/>
      <c r="M257" s="196"/>
      <c r="N257" s="197"/>
      <c r="O257" s="197"/>
      <c r="P257" s="198">
        <f>P258</f>
        <v>0</v>
      </c>
      <c r="Q257" s="197"/>
      <c r="R257" s="198">
        <f>R258</f>
        <v>0.041399999999999999</v>
      </c>
      <c r="S257" s="197"/>
      <c r="T257" s="199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0" t="s">
        <v>273</v>
      </c>
      <c r="AT257" s="201" t="s">
        <v>75</v>
      </c>
      <c r="AU257" s="201" t="s">
        <v>76</v>
      </c>
      <c r="AY257" s="200" t="s">
        <v>225</v>
      </c>
      <c r="BK257" s="202">
        <f>BK258</f>
        <v>0</v>
      </c>
    </row>
    <row r="258" s="12" customFormat="1" ht="22.8" customHeight="1">
      <c r="A258" s="12"/>
      <c r="B258" s="189"/>
      <c r="C258" s="190"/>
      <c r="D258" s="191" t="s">
        <v>75</v>
      </c>
      <c r="E258" s="203" t="s">
        <v>984</v>
      </c>
      <c r="F258" s="203" t="s">
        <v>985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SUM(P259:P262)</f>
        <v>0</v>
      </c>
      <c r="Q258" s="197"/>
      <c r="R258" s="198">
        <f>SUM(R259:R262)</f>
        <v>0.041399999999999999</v>
      </c>
      <c r="S258" s="197"/>
      <c r="T258" s="199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0" t="s">
        <v>273</v>
      </c>
      <c r="AT258" s="201" t="s">
        <v>75</v>
      </c>
      <c r="AU258" s="201" t="s">
        <v>84</v>
      </c>
      <c r="AY258" s="200" t="s">
        <v>225</v>
      </c>
      <c r="BK258" s="202">
        <f>SUM(BK259:BK262)</f>
        <v>0</v>
      </c>
    </row>
    <row r="259" s="2" customFormat="1">
      <c r="A259" s="39"/>
      <c r="B259" s="40"/>
      <c r="C259" s="205" t="s">
        <v>1144</v>
      </c>
      <c r="D259" s="205" t="s">
        <v>227</v>
      </c>
      <c r="E259" s="206" t="s">
        <v>987</v>
      </c>
      <c r="F259" s="207" t="s">
        <v>988</v>
      </c>
      <c r="G259" s="208" t="s">
        <v>559</v>
      </c>
      <c r="H259" s="209">
        <v>60</v>
      </c>
      <c r="I259" s="210"/>
      <c r="J259" s="211">
        <f>ROUND(I259*H259,2)</f>
        <v>0</v>
      </c>
      <c r="K259" s="207" t="s">
        <v>231</v>
      </c>
      <c r="L259" s="45"/>
      <c r="M259" s="212" t="s">
        <v>19</v>
      </c>
      <c r="N259" s="213" t="s">
        <v>47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989</v>
      </c>
      <c r="AT259" s="216" t="s">
        <v>227</v>
      </c>
      <c r="AU259" s="216" t="s">
        <v>86</v>
      </c>
      <c r="AY259" s="18" t="s">
        <v>225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84</v>
      </c>
      <c r="BK259" s="217">
        <f>ROUND(I259*H259,2)</f>
        <v>0</v>
      </c>
      <c r="BL259" s="18" t="s">
        <v>989</v>
      </c>
      <c r="BM259" s="216" t="s">
        <v>990</v>
      </c>
    </row>
    <row r="260" s="13" customFormat="1">
      <c r="A260" s="13"/>
      <c r="B260" s="218"/>
      <c r="C260" s="219"/>
      <c r="D260" s="220" t="s">
        <v>234</v>
      </c>
      <c r="E260" s="221" t="s">
        <v>19</v>
      </c>
      <c r="F260" s="222" t="s">
        <v>1355</v>
      </c>
      <c r="G260" s="219"/>
      <c r="H260" s="223">
        <v>60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234</v>
      </c>
      <c r="AU260" s="229" t="s">
        <v>86</v>
      </c>
      <c r="AV260" s="13" t="s">
        <v>86</v>
      </c>
      <c r="AW260" s="13" t="s">
        <v>37</v>
      </c>
      <c r="AX260" s="13" t="s">
        <v>84</v>
      </c>
      <c r="AY260" s="229" t="s">
        <v>225</v>
      </c>
    </row>
    <row r="261" s="2" customFormat="1" ht="16.5" customHeight="1">
      <c r="A261" s="39"/>
      <c r="B261" s="40"/>
      <c r="C261" s="241" t="s">
        <v>1356</v>
      </c>
      <c r="D261" s="241" t="s">
        <v>410</v>
      </c>
      <c r="E261" s="242" t="s">
        <v>993</v>
      </c>
      <c r="F261" s="243" t="s">
        <v>994</v>
      </c>
      <c r="G261" s="244" t="s">
        <v>559</v>
      </c>
      <c r="H261" s="245">
        <v>60</v>
      </c>
      <c r="I261" s="246"/>
      <c r="J261" s="247">
        <f>ROUND(I261*H261,2)</f>
        <v>0</v>
      </c>
      <c r="K261" s="243" t="s">
        <v>19</v>
      </c>
      <c r="L261" s="248"/>
      <c r="M261" s="249" t="s">
        <v>19</v>
      </c>
      <c r="N261" s="250" t="s">
        <v>47</v>
      </c>
      <c r="O261" s="85"/>
      <c r="P261" s="214">
        <f>O261*H261</f>
        <v>0</v>
      </c>
      <c r="Q261" s="214">
        <v>0.00068999999999999997</v>
      </c>
      <c r="R261" s="214">
        <f>Q261*H261</f>
        <v>0.041399999999999999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995</v>
      </c>
      <c r="AT261" s="216" t="s">
        <v>410</v>
      </c>
      <c r="AU261" s="216" t="s">
        <v>86</v>
      </c>
      <c r="AY261" s="18" t="s">
        <v>225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84</v>
      </c>
      <c r="BK261" s="217">
        <f>ROUND(I261*H261,2)</f>
        <v>0</v>
      </c>
      <c r="BL261" s="18" t="s">
        <v>995</v>
      </c>
      <c r="BM261" s="216" t="s">
        <v>996</v>
      </c>
    </row>
    <row r="262" s="2" customFormat="1">
      <c r="A262" s="39"/>
      <c r="B262" s="40"/>
      <c r="C262" s="205" t="s">
        <v>1357</v>
      </c>
      <c r="D262" s="205" t="s">
        <v>227</v>
      </c>
      <c r="E262" s="206" t="s">
        <v>997</v>
      </c>
      <c r="F262" s="207" t="s">
        <v>998</v>
      </c>
      <c r="G262" s="208" t="s">
        <v>559</v>
      </c>
      <c r="H262" s="209">
        <v>60</v>
      </c>
      <c r="I262" s="210"/>
      <c r="J262" s="211">
        <f>ROUND(I262*H262,2)</f>
        <v>0</v>
      </c>
      <c r="K262" s="207" t="s">
        <v>231</v>
      </c>
      <c r="L262" s="45"/>
      <c r="M262" s="265" t="s">
        <v>19</v>
      </c>
      <c r="N262" s="266" t="s">
        <v>47</v>
      </c>
      <c r="O262" s="267"/>
      <c r="P262" s="268">
        <f>O262*H262</f>
        <v>0</v>
      </c>
      <c r="Q262" s="268">
        <v>0</v>
      </c>
      <c r="R262" s="268">
        <f>Q262*H262</f>
        <v>0</v>
      </c>
      <c r="S262" s="268">
        <v>0</v>
      </c>
      <c r="T262" s="26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989</v>
      </c>
      <c r="AT262" s="216" t="s">
        <v>227</v>
      </c>
      <c r="AU262" s="216" t="s">
        <v>86</v>
      </c>
      <c r="AY262" s="18" t="s">
        <v>225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84</v>
      </c>
      <c r="BK262" s="217">
        <f>ROUND(I262*H262,2)</f>
        <v>0</v>
      </c>
      <c r="BL262" s="18" t="s">
        <v>989</v>
      </c>
      <c r="BM262" s="216" t="s">
        <v>999</v>
      </c>
    </row>
    <row r="263" s="2" customFormat="1" ht="6.96" customHeight="1">
      <c r="A263" s="39"/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45"/>
      <c r="M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</sheetData>
  <sheetProtection sheet="1" autoFilter="0" formatColumns="0" formatRows="0" objects="1" scenarios="1" spinCount="100000" saltValue="HuAGGZNdMskC4etUzG/j6/zZ7hChSClL8MVM8uReEHjPc4pOA+BCkzM8WtM8wW7s7+Btb6CDhGt1d29St3LS5w==" hashValue="MrVSYGP5FEf5IVDkw9TMQWPSL7sQWOAZ8nXxRKZOrSx00m0ykEeRXyogiw/tEK0B64srs47cbMtIkK6xvLmDBw==" algorithmName="SHA-512" password="CC35"/>
  <autoFilter ref="C90:K26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171</v>
      </c>
      <c r="AZ2" s="270" t="s">
        <v>769</v>
      </c>
      <c r="BA2" s="270" t="s">
        <v>770</v>
      </c>
      <c r="BB2" s="270" t="s">
        <v>248</v>
      </c>
      <c r="BC2" s="270" t="s">
        <v>771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  <c r="AZ3" s="270" t="s">
        <v>772</v>
      </c>
      <c r="BA3" s="270" t="s">
        <v>773</v>
      </c>
      <c r="BB3" s="270" t="s">
        <v>248</v>
      </c>
      <c r="BC3" s="270" t="s">
        <v>774</v>
      </c>
      <c r="BD3" s="270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  <c r="AZ4" s="270" t="s">
        <v>775</v>
      </c>
      <c r="BA4" s="270" t="s">
        <v>776</v>
      </c>
      <c r="BB4" s="270" t="s">
        <v>248</v>
      </c>
      <c r="BC4" s="270" t="s">
        <v>1217</v>
      </c>
      <c r="BD4" s="270" t="s">
        <v>86</v>
      </c>
    </row>
    <row r="5" s="1" customFormat="1" ht="6.96" customHeight="1">
      <c r="B5" s="21"/>
      <c r="L5" s="21"/>
      <c r="AZ5" s="270" t="s">
        <v>778</v>
      </c>
      <c r="BA5" s="270" t="s">
        <v>779</v>
      </c>
      <c r="BB5" s="270" t="s">
        <v>248</v>
      </c>
      <c r="BC5" s="270" t="s">
        <v>1218</v>
      </c>
      <c r="BD5" s="270" t="s">
        <v>86</v>
      </c>
    </row>
    <row r="6" s="1" customFormat="1" ht="12" customHeight="1">
      <c r="B6" s="21"/>
      <c r="D6" s="133" t="s">
        <v>16</v>
      </c>
      <c r="L6" s="21"/>
      <c r="AZ6" s="270" t="s">
        <v>783</v>
      </c>
      <c r="BA6" s="270" t="s">
        <v>784</v>
      </c>
      <c r="BB6" s="270" t="s">
        <v>559</v>
      </c>
      <c r="BC6" s="270" t="s">
        <v>151</v>
      </c>
      <c r="BD6" s="270" t="s">
        <v>86</v>
      </c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  <c r="AZ7" s="270" t="s">
        <v>786</v>
      </c>
      <c r="BA7" s="270" t="s">
        <v>787</v>
      </c>
      <c r="BB7" s="270" t="s">
        <v>230</v>
      </c>
      <c r="BC7" s="270" t="s">
        <v>974</v>
      </c>
      <c r="BD7" s="270" t="s">
        <v>86</v>
      </c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70" t="s">
        <v>790</v>
      </c>
      <c r="BA8" s="270" t="s">
        <v>791</v>
      </c>
      <c r="BB8" s="270" t="s">
        <v>559</v>
      </c>
      <c r="BC8" s="270" t="s">
        <v>172</v>
      </c>
      <c r="BD8" s="270" t="s">
        <v>86</v>
      </c>
    </row>
    <row r="9" s="2" customFormat="1" ht="16.5" customHeight="1">
      <c r="A9" s="39"/>
      <c r="B9" s="45"/>
      <c r="C9" s="39"/>
      <c r="D9" s="39"/>
      <c r="E9" s="136" t="s">
        <v>1358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70" t="s">
        <v>793</v>
      </c>
      <c r="BA9" s="270" t="s">
        <v>794</v>
      </c>
      <c r="BB9" s="270" t="s">
        <v>559</v>
      </c>
      <c r="BC9" s="270" t="s">
        <v>137</v>
      </c>
      <c r="BD9" s="270" t="s">
        <v>86</v>
      </c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70" t="s">
        <v>796</v>
      </c>
      <c r="BA10" s="270" t="s">
        <v>797</v>
      </c>
      <c r="BB10" s="270" t="s">
        <v>230</v>
      </c>
      <c r="BC10" s="270" t="s">
        <v>137</v>
      </c>
      <c r="BD10" s="270" t="s">
        <v>86</v>
      </c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70" t="s">
        <v>654</v>
      </c>
      <c r="BA11" s="270" t="s">
        <v>655</v>
      </c>
      <c r="BB11" s="270" t="s">
        <v>230</v>
      </c>
      <c r="BC11" s="270" t="s">
        <v>1298</v>
      </c>
      <c r="BD11" s="270" t="s">
        <v>86</v>
      </c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70" t="s">
        <v>1221</v>
      </c>
      <c r="BA12" s="270" t="s">
        <v>1222</v>
      </c>
      <c r="BB12" s="270" t="s">
        <v>559</v>
      </c>
      <c r="BC12" s="270" t="s">
        <v>140</v>
      </c>
      <c r="BD12" s="270" t="s">
        <v>86</v>
      </c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ROUND((SUM(BE91:BE241)),  2)</f>
        <v>0</v>
      </c>
      <c r="G33" s="39"/>
      <c r="H33" s="39"/>
      <c r="I33" s="149">
        <v>0.20999999999999999</v>
      </c>
      <c r="J33" s="148">
        <f>ROUND(((SUM(BE91:BE241))*I33),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ROUND((SUM(BF91:BF241)),  2)</f>
        <v>0</v>
      </c>
      <c r="G34" s="39"/>
      <c r="H34" s="39"/>
      <c r="I34" s="149">
        <v>0.14999999999999999</v>
      </c>
      <c r="J34" s="148">
        <f>ROUND(((SUM(BF91:BF241))*I34),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ROUND((SUM(BG91:BG241)),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ROUND((SUM(BH91:BH241)),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ROUND((SUM(BI91:BI241)),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30 - P1+P2+P3-22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205</v>
      </c>
      <c r="E62" s="175"/>
      <c r="F62" s="175"/>
      <c r="G62" s="175"/>
      <c r="H62" s="175"/>
      <c r="I62" s="175"/>
      <c r="J62" s="176">
        <f>J135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206</v>
      </c>
      <c r="E63" s="175"/>
      <c r="F63" s="175"/>
      <c r="G63" s="175"/>
      <c r="H63" s="175"/>
      <c r="I63" s="175"/>
      <c r="J63" s="176">
        <f>J153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J170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208</v>
      </c>
      <c r="E65" s="175"/>
      <c r="F65" s="175"/>
      <c r="G65" s="175"/>
      <c r="H65" s="175"/>
      <c r="I65" s="175"/>
      <c r="J65" s="176">
        <f>J210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209</v>
      </c>
      <c r="E66" s="175"/>
      <c r="F66" s="175"/>
      <c r="G66" s="175"/>
      <c r="H66" s="175"/>
      <c r="I66" s="175"/>
      <c r="J66" s="176">
        <f>J217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658</v>
      </c>
      <c r="E67" s="169"/>
      <c r="F67" s="169"/>
      <c r="G67" s="169"/>
      <c r="H67" s="169"/>
      <c r="I67" s="169"/>
      <c r="J67" s="170">
        <f>J219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659</v>
      </c>
      <c r="E68" s="175"/>
      <c r="F68" s="175"/>
      <c r="G68" s="175"/>
      <c r="H68" s="175"/>
      <c r="I68" s="175"/>
      <c r="J68" s="176">
        <f>J220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660</v>
      </c>
      <c r="E69" s="175"/>
      <c r="F69" s="175"/>
      <c r="G69" s="175"/>
      <c r="H69" s="175"/>
      <c r="I69" s="175"/>
      <c r="J69" s="176">
        <f>J232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799</v>
      </c>
      <c r="E70" s="169"/>
      <c r="F70" s="169"/>
      <c r="G70" s="169"/>
      <c r="H70" s="169"/>
      <c r="I70" s="169"/>
      <c r="J70" s="170">
        <f>J236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800</v>
      </c>
      <c r="E71" s="175"/>
      <c r="F71" s="175"/>
      <c r="G71" s="175"/>
      <c r="H71" s="175"/>
      <c r="I71" s="175"/>
      <c r="J71" s="176">
        <f>J237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210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61" t="str">
        <f>E7</f>
        <v>Modernizace dopravního značení, 3. etapa, 5. května, č. akce 9991771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197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30 - P1+P2+P3-22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Praha 4</v>
      </c>
      <c r="G85" s="41"/>
      <c r="H85" s="41"/>
      <c r="I85" s="33" t="s">
        <v>23</v>
      </c>
      <c r="J85" s="73" t="str">
        <f>IF(J12="","",J12)</f>
        <v>22. 2. 2021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Technická správa komunikací hl. m. Prahy, a.s.</v>
      </c>
      <c r="G87" s="41"/>
      <c r="H87" s="41"/>
      <c r="I87" s="33" t="s">
        <v>33</v>
      </c>
      <c r="J87" s="37" t="str">
        <f>E21</f>
        <v>d plus projektová a inženýrská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211</v>
      </c>
      <c r="D90" s="181" t="s">
        <v>61</v>
      </c>
      <c r="E90" s="181" t="s">
        <v>57</v>
      </c>
      <c r="F90" s="181" t="s">
        <v>58</v>
      </c>
      <c r="G90" s="181" t="s">
        <v>212</v>
      </c>
      <c r="H90" s="181" t="s">
        <v>213</v>
      </c>
      <c r="I90" s="181" t="s">
        <v>214</v>
      </c>
      <c r="J90" s="181" t="s">
        <v>201</v>
      </c>
      <c r="K90" s="182" t="s">
        <v>215</v>
      </c>
      <c r="L90" s="183"/>
      <c r="M90" s="93" t="s">
        <v>19</v>
      </c>
      <c r="N90" s="94" t="s">
        <v>46</v>
      </c>
      <c r="O90" s="94" t="s">
        <v>216</v>
      </c>
      <c r="P90" s="94" t="s">
        <v>217</v>
      </c>
      <c r="Q90" s="94" t="s">
        <v>218</v>
      </c>
      <c r="R90" s="94" t="s">
        <v>219</v>
      </c>
      <c r="S90" s="94" t="s">
        <v>220</v>
      </c>
      <c r="T90" s="95" t="s">
        <v>221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222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P92+P219+P236</f>
        <v>0</v>
      </c>
      <c r="Q91" s="97"/>
      <c r="R91" s="186">
        <f>R92+R219+R236</f>
        <v>68.290644339999986</v>
      </c>
      <c r="S91" s="97"/>
      <c r="T91" s="187">
        <f>T92+T219+T236</f>
        <v>35.903999999999996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202</v>
      </c>
      <c r="BK91" s="188">
        <f>BK92+BK219+BK236</f>
        <v>0</v>
      </c>
    </row>
    <row r="92" s="12" customFormat="1" ht="25.92" customHeight="1">
      <c r="A92" s="12"/>
      <c r="B92" s="189"/>
      <c r="C92" s="190"/>
      <c r="D92" s="191" t="s">
        <v>75</v>
      </c>
      <c r="E92" s="192" t="s">
        <v>223</v>
      </c>
      <c r="F92" s="192" t="s">
        <v>224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P93+P135+P153+P170+P210+P217</f>
        <v>0</v>
      </c>
      <c r="Q92" s="197"/>
      <c r="R92" s="198">
        <f>R93+R135+R153+R170+R210+R217</f>
        <v>67.922965139999988</v>
      </c>
      <c r="S92" s="197"/>
      <c r="T92" s="199">
        <f>T93+T135+T153+T170+T210+T217</f>
        <v>35.658999999999999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84</v>
      </c>
      <c r="AT92" s="201" t="s">
        <v>75</v>
      </c>
      <c r="AU92" s="201" t="s">
        <v>76</v>
      </c>
      <c r="AY92" s="200" t="s">
        <v>225</v>
      </c>
      <c r="BK92" s="202">
        <f>BK93+BK135+BK153+BK170+BK210+BK217</f>
        <v>0</v>
      </c>
    </row>
    <row r="93" s="12" customFormat="1" ht="22.8" customHeight="1">
      <c r="A93" s="12"/>
      <c r="B93" s="189"/>
      <c r="C93" s="190"/>
      <c r="D93" s="191" t="s">
        <v>75</v>
      </c>
      <c r="E93" s="203" t="s">
        <v>84</v>
      </c>
      <c r="F93" s="203" t="s">
        <v>226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SUM(P94:P134)</f>
        <v>0</v>
      </c>
      <c r="Q93" s="197"/>
      <c r="R93" s="198">
        <f>SUM(R94:R134)</f>
        <v>0.0030400000000000002</v>
      </c>
      <c r="S93" s="197"/>
      <c r="T93" s="199">
        <f>SUM(T94:T134)</f>
        <v>31.620999999999999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225</v>
      </c>
      <c r="BK93" s="202">
        <f>SUM(BK94:BK134)</f>
        <v>0</v>
      </c>
    </row>
    <row r="94" s="2" customFormat="1" ht="55.5" customHeight="1">
      <c r="A94" s="39"/>
      <c r="B94" s="40"/>
      <c r="C94" s="205" t="s">
        <v>84</v>
      </c>
      <c r="D94" s="205" t="s">
        <v>227</v>
      </c>
      <c r="E94" s="206" t="s">
        <v>801</v>
      </c>
      <c r="F94" s="207" t="s">
        <v>802</v>
      </c>
      <c r="G94" s="208" t="s">
        <v>230</v>
      </c>
      <c r="H94" s="209">
        <v>19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0.44</v>
      </c>
      <c r="T94" s="215">
        <f>S94*H94</f>
        <v>8.3599999999999994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232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232</v>
      </c>
      <c r="BM94" s="216" t="s">
        <v>803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804</v>
      </c>
      <c r="G95" s="219"/>
      <c r="H95" s="223">
        <v>19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2" customFormat="1" ht="55.5" customHeight="1">
      <c r="A96" s="39"/>
      <c r="B96" s="40"/>
      <c r="C96" s="205" t="s">
        <v>86</v>
      </c>
      <c r="D96" s="205" t="s">
        <v>227</v>
      </c>
      <c r="E96" s="206" t="s">
        <v>805</v>
      </c>
      <c r="F96" s="207" t="s">
        <v>806</v>
      </c>
      <c r="G96" s="208" t="s">
        <v>230</v>
      </c>
      <c r="H96" s="209">
        <v>19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0.32500000000000001</v>
      </c>
      <c r="T96" s="215">
        <f>S96*H96</f>
        <v>6.1749999999999998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232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232</v>
      </c>
      <c r="BM96" s="216" t="s">
        <v>807</v>
      </c>
    </row>
    <row r="97" s="13" customFormat="1">
      <c r="A97" s="13"/>
      <c r="B97" s="218"/>
      <c r="C97" s="219"/>
      <c r="D97" s="220" t="s">
        <v>234</v>
      </c>
      <c r="E97" s="221" t="s">
        <v>19</v>
      </c>
      <c r="F97" s="222" t="s">
        <v>804</v>
      </c>
      <c r="G97" s="219"/>
      <c r="H97" s="223">
        <v>19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234</v>
      </c>
      <c r="AU97" s="229" t="s">
        <v>86</v>
      </c>
      <c r="AV97" s="13" t="s">
        <v>86</v>
      </c>
      <c r="AW97" s="13" t="s">
        <v>37</v>
      </c>
      <c r="AX97" s="13" t="s">
        <v>84</v>
      </c>
      <c r="AY97" s="229" t="s">
        <v>225</v>
      </c>
    </row>
    <row r="98" s="2" customFormat="1">
      <c r="A98" s="39"/>
      <c r="B98" s="40"/>
      <c r="C98" s="205" t="s">
        <v>273</v>
      </c>
      <c r="D98" s="205" t="s">
        <v>227</v>
      </c>
      <c r="E98" s="206" t="s">
        <v>228</v>
      </c>
      <c r="F98" s="207" t="s">
        <v>229</v>
      </c>
      <c r="G98" s="208" t="s">
        <v>230</v>
      </c>
      <c r="H98" s="209">
        <v>19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0.098000000000000004</v>
      </c>
      <c r="T98" s="215">
        <f>S98*H98</f>
        <v>1.8620000000000001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808</v>
      </c>
    </row>
    <row r="99" s="13" customFormat="1">
      <c r="A99" s="13"/>
      <c r="B99" s="218"/>
      <c r="C99" s="219"/>
      <c r="D99" s="220" t="s">
        <v>234</v>
      </c>
      <c r="E99" s="221" t="s">
        <v>19</v>
      </c>
      <c r="F99" s="222" t="s">
        <v>804</v>
      </c>
      <c r="G99" s="219"/>
      <c r="H99" s="223">
        <v>19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37</v>
      </c>
      <c r="AX99" s="13" t="s">
        <v>84</v>
      </c>
      <c r="AY99" s="229" t="s">
        <v>225</v>
      </c>
    </row>
    <row r="100" s="2" customFormat="1">
      <c r="A100" s="39"/>
      <c r="B100" s="40"/>
      <c r="C100" s="205" t="s">
        <v>232</v>
      </c>
      <c r="D100" s="205" t="s">
        <v>227</v>
      </c>
      <c r="E100" s="206" t="s">
        <v>809</v>
      </c>
      <c r="F100" s="207" t="s">
        <v>810</v>
      </c>
      <c r="G100" s="208" t="s">
        <v>230</v>
      </c>
      <c r="H100" s="209">
        <v>19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4.1799999999999997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232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232</v>
      </c>
      <c r="BM100" s="216" t="s">
        <v>811</v>
      </c>
    </row>
    <row r="101" s="13" customFormat="1">
      <c r="A101" s="13"/>
      <c r="B101" s="218"/>
      <c r="C101" s="219"/>
      <c r="D101" s="220" t="s">
        <v>234</v>
      </c>
      <c r="E101" s="221" t="s">
        <v>19</v>
      </c>
      <c r="F101" s="222" t="s">
        <v>804</v>
      </c>
      <c r="G101" s="219"/>
      <c r="H101" s="223">
        <v>19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234</v>
      </c>
      <c r="AU101" s="229" t="s">
        <v>86</v>
      </c>
      <c r="AV101" s="13" t="s">
        <v>86</v>
      </c>
      <c r="AW101" s="13" t="s">
        <v>37</v>
      </c>
      <c r="AX101" s="13" t="s">
        <v>84</v>
      </c>
      <c r="AY101" s="229" t="s">
        <v>225</v>
      </c>
    </row>
    <row r="102" s="2" customFormat="1">
      <c r="A102" s="39"/>
      <c r="B102" s="40"/>
      <c r="C102" s="205" t="s">
        <v>327</v>
      </c>
      <c r="D102" s="205" t="s">
        <v>227</v>
      </c>
      <c r="E102" s="206" t="s">
        <v>812</v>
      </c>
      <c r="F102" s="207" t="s">
        <v>813</v>
      </c>
      <c r="G102" s="208" t="s">
        <v>230</v>
      </c>
      <c r="H102" s="209">
        <v>57</v>
      </c>
      <c r="I102" s="210"/>
      <c r="J102" s="211">
        <f>ROUND(I102*H102,2)</f>
        <v>0</v>
      </c>
      <c r="K102" s="207" t="s">
        <v>231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4.0000000000000003E-05</v>
      </c>
      <c r="R102" s="214">
        <f>Q102*H102</f>
        <v>0.0022800000000000003</v>
      </c>
      <c r="S102" s="214">
        <v>0.091999999999999998</v>
      </c>
      <c r="T102" s="215">
        <f>S102*H102</f>
        <v>5.2439999999999998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232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232</v>
      </c>
      <c r="BM102" s="216" t="s">
        <v>814</v>
      </c>
    </row>
    <row r="103" s="15" customFormat="1">
      <c r="A103" s="15"/>
      <c r="B103" s="255"/>
      <c r="C103" s="256"/>
      <c r="D103" s="220" t="s">
        <v>234</v>
      </c>
      <c r="E103" s="257" t="s">
        <v>19</v>
      </c>
      <c r="F103" s="258" t="s">
        <v>815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234</v>
      </c>
      <c r="AU103" s="264" t="s">
        <v>86</v>
      </c>
      <c r="AV103" s="15" t="s">
        <v>84</v>
      </c>
      <c r="AW103" s="15" t="s">
        <v>37</v>
      </c>
      <c r="AX103" s="15" t="s">
        <v>76</v>
      </c>
      <c r="AY103" s="264" t="s">
        <v>225</v>
      </c>
    </row>
    <row r="104" s="13" customFormat="1">
      <c r="A104" s="13"/>
      <c r="B104" s="218"/>
      <c r="C104" s="219"/>
      <c r="D104" s="220" t="s">
        <v>234</v>
      </c>
      <c r="E104" s="221" t="s">
        <v>786</v>
      </c>
      <c r="F104" s="222" t="s">
        <v>1359</v>
      </c>
      <c r="G104" s="219"/>
      <c r="H104" s="223">
        <v>57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234</v>
      </c>
      <c r="AU104" s="229" t="s">
        <v>86</v>
      </c>
      <c r="AV104" s="13" t="s">
        <v>86</v>
      </c>
      <c r="AW104" s="13" t="s">
        <v>37</v>
      </c>
      <c r="AX104" s="13" t="s">
        <v>76</v>
      </c>
      <c r="AY104" s="229" t="s">
        <v>225</v>
      </c>
    </row>
    <row r="105" s="13" customFormat="1">
      <c r="A105" s="13"/>
      <c r="B105" s="218"/>
      <c r="C105" s="219"/>
      <c r="D105" s="220" t="s">
        <v>234</v>
      </c>
      <c r="E105" s="221" t="s">
        <v>790</v>
      </c>
      <c r="F105" s="222" t="s">
        <v>1360</v>
      </c>
      <c r="G105" s="219"/>
      <c r="H105" s="223">
        <v>31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76</v>
      </c>
      <c r="AY105" s="229" t="s">
        <v>225</v>
      </c>
    </row>
    <row r="106" s="13" customFormat="1">
      <c r="A106" s="13"/>
      <c r="B106" s="218"/>
      <c r="C106" s="219"/>
      <c r="D106" s="220" t="s">
        <v>234</v>
      </c>
      <c r="E106" s="221" t="s">
        <v>796</v>
      </c>
      <c r="F106" s="222" t="s">
        <v>818</v>
      </c>
      <c r="G106" s="219"/>
      <c r="H106" s="223">
        <v>19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234</v>
      </c>
      <c r="AU106" s="229" t="s">
        <v>86</v>
      </c>
      <c r="AV106" s="13" t="s">
        <v>86</v>
      </c>
      <c r="AW106" s="13" t="s">
        <v>37</v>
      </c>
      <c r="AX106" s="13" t="s">
        <v>76</v>
      </c>
      <c r="AY106" s="229" t="s">
        <v>225</v>
      </c>
    </row>
    <row r="107" s="13" customFormat="1">
      <c r="A107" s="13"/>
      <c r="B107" s="218"/>
      <c r="C107" s="219"/>
      <c r="D107" s="220" t="s">
        <v>234</v>
      </c>
      <c r="E107" s="221" t="s">
        <v>793</v>
      </c>
      <c r="F107" s="222" t="s">
        <v>1225</v>
      </c>
      <c r="G107" s="219"/>
      <c r="H107" s="223">
        <v>19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234</v>
      </c>
      <c r="AU107" s="229" t="s">
        <v>86</v>
      </c>
      <c r="AV107" s="13" t="s">
        <v>86</v>
      </c>
      <c r="AW107" s="13" t="s">
        <v>37</v>
      </c>
      <c r="AX107" s="13" t="s">
        <v>76</v>
      </c>
      <c r="AY107" s="229" t="s">
        <v>225</v>
      </c>
    </row>
    <row r="108" s="13" customFormat="1">
      <c r="A108" s="13"/>
      <c r="B108" s="218"/>
      <c r="C108" s="219"/>
      <c r="D108" s="220" t="s">
        <v>234</v>
      </c>
      <c r="E108" s="221" t="s">
        <v>19</v>
      </c>
      <c r="F108" s="222" t="s">
        <v>820</v>
      </c>
      <c r="G108" s="219"/>
      <c r="H108" s="223">
        <v>57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37</v>
      </c>
      <c r="AX108" s="13" t="s">
        <v>84</v>
      </c>
      <c r="AY108" s="229" t="s">
        <v>225</v>
      </c>
    </row>
    <row r="109" s="2" customFormat="1" ht="44.25" customHeight="1">
      <c r="A109" s="39"/>
      <c r="B109" s="40"/>
      <c r="C109" s="205" t="s">
        <v>354</v>
      </c>
      <c r="D109" s="205" t="s">
        <v>227</v>
      </c>
      <c r="E109" s="206" t="s">
        <v>1226</v>
      </c>
      <c r="F109" s="207" t="s">
        <v>1227</v>
      </c>
      <c r="G109" s="208" t="s">
        <v>559</v>
      </c>
      <c r="H109" s="209">
        <v>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0.28999999999999998</v>
      </c>
      <c r="T109" s="215">
        <f>S109*H109</f>
        <v>5.7999999999999998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232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232</v>
      </c>
      <c r="BM109" s="216" t="s">
        <v>1228</v>
      </c>
    </row>
    <row r="110" s="13" customFormat="1">
      <c r="A110" s="13"/>
      <c r="B110" s="218"/>
      <c r="C110" s="219"/>
      <c r="D110" s="220" t="s">
        <v>234</v>
      </c>
      <c r="E110" s="221" t="s">
        <v>1221</v>
      </c>
      <c r="F110" s="222" t="s">
        <v>1229</v>
      </c>
      <c r="G110" s="219"/>
      <c r="H110" s="223">
        <v>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>
      <c r="A111" s="39"/>
      <c r="B111" s="40"/>
      <c r="C111" s="205" t="s">
        <v>358</v>
      </c>
      <c r="D111" s="205" t="s">
        <v>227</v>
      </c>
      <c r="E111" s="206" t="s">
        <v>821</v>
      </c>
      <c r="F111" s="207" t="s">
        <v>822</v>
      </c>
      <c r="G111" s="208" t="s">
        <v>230</v>
      </c>
      <c r="H111" s="209">
        <v>38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232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232</v>
      </c>
      <c r="BM111" s="216" t="s">
        <v>823</v>
      </c>
    </row>
    <row r="112" s="13" customFormat="1">
      <c r="A112" s="13"/>
      <c r="B112" s="218"/>
      <c r="C112" s="219"/>
      <c r="D112" s="220" t="s">
        <v>234</v>
      </c>
      <c r="E112" s="221" t="s">
        <v>19</v>
      </c>
      <c r="F112" s="222" t="s">
        <v>1230</v>
      </c>
      <c r="G112" s="219"/>
      <c r="H112" s="223">
        <v>38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234</v>
      </c>
      <c r="AU112" s="229" t="s">
        <v>86</v>
      </c>
      <c r="AV112" s="13" t="s">
        <v>86</v>
      </c>
      <c r="AW112" s="13" t="s">
        <v>37</v>
      </c>
      <c r="AX112" s="13" t="s">
        <v>84</v>
      </c>
      <c r="AY112" s="229" t="s">
        <v>225</v>
      </c>
    </row>
    <row r="113" s="2" customFormat="1" ht="44.25" customHeight="1">
      <c r="A113" s="39"/>
      <c r="B113" s="40"/>
      <c r="C113" s="205" t="s">
        <v>365</v>
      </c>
      <c r="D113" s="205" t="s">
        <v>227</v>
      </c>
      <c r="E113" s="206" t="s">
        <v>246</v>
      </c>
      <c r="F113" s="207" t="s">
        <v>247</v>
      </c>
      <c r="G113" s="208" t="s">
        <v>248</v>
      </c>
      <c r="H113" s="209">
        <v>64.400000000000006</v>
      </c>
      <c r="I113" s="210"/>
      <c r="J113" s="211">
        <f>ROUND(I113*H113,2)</f>
        <v>0</v>
      </c>
      <c r="K113" s="207" t="s">
        <v>231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232</v>
      </c>
      <c r="AT113" s="216" t="s">
        <v>227</v>
      </c>
      <c r="AU113" s="216" t="s">
        <v>86</v>
      </c>
      <c r="AY113" s="18" t="s">
        <v>225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232</v>
      </c>
      <c r="BM113" s="216" t="s">
        <v>825</v>
      </c>
    </row>
    <row r="114" s="13" customFormat="1">
      <c r="A114" s="13"/>
      <c r="B114" s="218"/>
      <c r="C114" s="219"/>
      <c r="D114" s="220" t="s">
        <v>234</v>
      </c>
      <c r="E114" s="221" t="s">
        <v>19</v>
      </c>
      <c r="F114" s="222" t="s">
        <v>1361</v>
      </c>
      <c r="G114" s="219"/>
      <c r="H114" s="223">
        <v>64.400000000000006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234</v>
      </c>
      <c r="AU114" s="229" t="s">
        <v>86</v>
      </c>
      <c r="AV114" s="13" t="s">
        <v>86</v>
      </c>
      <c r="AW114" s="13" t="s">
        <v>37</v>
      </c>
      <c r="AX114" s="13" t="s">
        <v>76</v>
      </c>
      <c r="AY114" s="229" t="s">
        <v>225</v>
      </c>
    </row>
    <row r="115" s="14" customFormat="1">
      <c r="A115" s="14"/>
      <c r="B115" s="230"/>
      <c r="C115" s="231"/>
      <c r="D115" s="220" t="s">
        <v>234</v>
      </c>
      <c r="E115" s="232" t="s">
        <v>778</v>
      </c>
      <c r="F115" s="233" t="s">
        <v>245</v>
      </c>
      <c r="G115" s="231"/>
      <c r="H115" s="234">
        <v>64.400000000000006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234</v>
      </c>
      <c r="AU115" s="240" t="s">
        <v>86</v>
      </c>
      <c r="AV115" s="14" t="s">
        <v>232</v>
      </c>
      <c r="AW115" s="14" t="s">
        <v>37</v>
      </c>
      <c r="AX115" s="14" t="s">
        <v>84</v>
      </c>
      <c r="AY115" s="240" t="s">
        <v>225</v>
      </c>
    </row>
    <row r="116" s="2" customFormat="1">
      <c r="A116" s="39"/>
      <c r="B116" s="40"/>
      <c r="C116" s="205" t="s">
        <v>369</v>
      </c>
      <c r="D116" s="205" t="s">
        <v>227</v>
      </c>
      <c r="E116" s="206" t="s">
        <v>832</v>
      </c>
      <c r="F116" s="207" t="s">
        <v>833</v>
      </c>
      <c r="G116" s="208" t="s">
        <v>248</v>
      </c>
      <c r="H116" s="209">
        <v>18.276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232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232</v>
      </c>
      <c r="BM116" s="216" t="s">
        <v>834</v>
      </c>
    </row>
    <row r="117" s="13" customFormat="1">
      <c r="A117" s="13"/>
      <c r="B117" s="218"/>
      <c r="C117" s="219"/>
      <c r="D117" s="220" t="s">
        <v>234</v>
      </c>
      <c r="E117" s="221" t="s">
        <v>19</v>
      </c>
      <c r="F117" s="222" t="s">
        <v>835</v>
      </c>
      <c r="G117" s="219"/>
      <c r="H117" s="223">
        <v>18.276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234</v>
      </c>
      <c r="AU117" s="229" t="s">
        <v>86</v>
      </c>
      <c r="AV117" s="13" t="s">
        <v>86</v>
      </c>
      <c r="AW117" s="13" t="s">
        <v>37</v>
      </c>
      <c r="AX117" s="13" t="s">
        <v>84</v>
      </c>
      <c r="AY117" s="229" t="s">
        <v>225</v>
      </c>
    </row>
    <row r="118" s="2" customFormat="1" ht="66.75" customHeight="1">
      <c r="A118" s="39"/>
      <c r="B118" s="40"/>
      <c r="C118" s="205" t="s">
        <v>111</v>
      </c>
      <c r="D118" s="205" t="s">
        <v>227</v>
      </c>
      <c r="E118" s="206" t="s">
        <v>836</v>
      </c>
      <c r="F118" s="207" t="s">
        <v>837</v>
      </c>
      <c r="G118" s="208" t="s">
        <v>248</v>
      </c>
      <c r="H118" s="209">
        <v>182.75999999999999</v>
      </c>
      <c r="I118" s="210"/>
      <c r="J118" s="211">
        <f>ROUND(I118*H118,2)</f>
        <v>0</v>
      </c>
      <c r="K118" s="207" t="s">
        <v>231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232</v>
      </c>
      <c r="AT118" s="216" t="s">
        <v>227</v>
      </c>
      <c r="AU118" s="216" t="s">
        <v>86</v>
      </c>
      <c r="AY118" s="18" t="s">
        <v>225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232</v>
      </c>
      <c r="BM118" s="216" t="s">
        <v>838</v>
      </c>
    </row>
    <row r="119" s="13" customFormat="1">
      <c r="A119" s="13"/>
      <c r="B119" s="218"/>
      <c r="C119" s="219"/>
      <c r="D119" s="220" t="s">
        <v>234</v>
      </c>
      <c r="E119" s="221" t="s">
        <v>19</v>
      </c>
      <c r="F119" s="222" t="s">
        <v>835</v>
      </c>
      <c r="G119" s="219"/>
      <c r="H119" s="223">
        <v>18.276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234</v>
      </c>
      <c r="AU119" s="229" t="s">
        <v>86</v>
      </c>
      <c r="AV119" s="13" t="s">
        <v>86</v>
      </c>
      <c r="AW119" s="13" t="s">
        <v>37</v>
      </c>
      <c r="AX119" s="13" t="s">
        <v>84</v>
      </c>
      <c r="AY119" s="229" t="s">
        <v>225</v>
      </c>
    </row>
    <row r="120" s="13" customFormat="1">
      <c r="A120" s="13"/>
      <c r="B120" s="218"/>
      <c r="C120" s="219"/>
      <c r="D120" s="220" t="s">
        <v>234</v>
      </c>
      <c r="E120" s="219"/>
      <c r="F120" s="222" t="s">
        <v>839</v>
      </c>
      <c r="G120" s="219"/>
      <c r="H120" s="223">
        <v>182.75999999999999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234</v>
      </c>
      <c r="AU120" s="229" t="s">
        <v>86</v>
      </c>
      <c r="AV120" s="13" t="s">
        <v>86</v>
      </c>
      <c r="AW120" s="13" t="s">
        <v>4</v>
      </c>
      <c r="AX120" s="13" t="s">
        <v>84</v>
      </c>
      <c r="AY120" s="229" t="s">
        <v>225</v>
      </c>
    </row>
    <row r="121" s="2" customFormat="1" ht="44.25" customHeight="1">
      <c r="A121" s="39"/>
      <c r="B121" s="40"/>
      <c r="C121" s="205" t="s">
        <v>114</v>
      </c>
      <c r="D121" s="205" t="s">
        <v>227</v>
      </c>
      <c r="E121" s="206" t="s">
        <v>840</v>
      </c>
      <c r="F121" s="207" t="s">
        <v>841</v>
      </c>
      <c r="G121" s="208" t="s">
        <v>361</v>
      </c>
      <c r="H121" s="209">
        <v>32.896999999999998</v>
      </c>
      <c r="I121" s="210"/>
      <c r="J121" s="211">
        <f>ROUND(I121*H121,2)</f>
        <v>0</v>
      </c>
      <c r="K121" s="207" t="s">
        <v>231</v>
      </c>
      <c r="L121" s="45"/>
      <c r="M121" s="212" t="s">
        <v>19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232</v>
      </c>
      <c r="AT121" s="216" t="s">
        <v>227</v>
      </c>
      <c r="AU121" s="216" t="s">
        <v>86</v>
      </c>
      <c r="AY121" s="18" t="s">
        <v>225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232</v>
      </c>
      <c r="BM121" s="216" t="s">
        <v>842</v>
      </c>
    </row>
    <row r="122" s="13" customFormat="1">
      <c r="A122" s="13"/>
      <c r="B122" s="218"/>
      <c r="C122" s="219"/>
      <c r="D122" s="220" t="s">
        <v>234</v>
      </c>
      <c r="E122" s="219"/>
      <c r="F122" s="222" t="s">
        <v>843</v>
      </c>
      <c r="G122" s="219"/>
      <c r="H122" s="223">
        <v>32.896999999999998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234</v>
      </c>
      <c r="AU122" s="229" t="s">
        <v>86</v>
      </c>
      <c r="AV122" s="13" t="s">
        <v>86</v>
      </c>
      <c r="AW122" s="13" t="s">
        <v>4</v>
      </c>
      <c r="AX122" s="13" t="s">
        <v>84</v>
      </c>
      <c r="AY122" s="229" t="s">
        <v>225</v>
      </c>
    </row>
    <row r="123" s="2" customFormat="1">
      <c r="A123" s="39"/>
      <c r="B123" s="40"/>
      <c r="C123" s="205" t="s">
        <v>117</v>
      </c>
      <c r="D123" s="205" t="s">
        <v>227</v>
      </c>
      <c r="E123" s="206" t="s">
        <v>844</v>
      </c>
      <c r="F123" s="207" t="s">
        <v>845</v>
      </c>
      <c r="G123" s="208" t="s">
        <v>248</v>
      </c>
      <c r="H123" s="209">
        <v>18.276</v>
      </c>
      <c r="I123" s="210"/>
      <c r="J123" s="211">
        <f>ROUND(I123*H123,2)</f>
        <v>0</v>
      </c>
      <c r="K123" s="207" t="s">
        <v>231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232</v>
      </c>
      <c r="AT123" s="216" t="s">
        <v>227</v>
      </c>
      <c r="AU123" s="216" t="s">
        <v>86</v>
      </c>
      <c r="AY123" s="18" t="s">
        <v>225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232</v>
      </c>
      <c r="BM123" s="216" t="s">
        <v>846</v>
      </c>
    </row>
    <row r="124" s="13" customFormat="1">
      <c r="A124" s="13"/>
      <c r="B124" s="218"/>
      <c r="C124" s="219"/>
      <c r="D124" s="220" t="s">
        <v>234</v>
      </c>
      <c r="E124" s="221" t="s">
        <v>19</v>
      </c>
      <c r="F124" s="222" t="s">
        <v>835</v>
      </c>
      <c r="G124" s="219"/>
      <c r="H124" s="223">
        <v>18.276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234</v>
      </c>
      <c r="AU124" s="229" t="s">
        <v>86</v>
      </c>
      <c r="AV124" s="13" t="s">
        <v>86</v>
      </c>
      <c r="AW124" s="13" t="s">
        <v>37</v>
      </c>
      <c r="AX124" s="13" t="s">
        <v>84</v>
      </c>
      <c r="AY124" s="229" t="s">
        <v>225</v>
      </c>
    </row>
    <row r="125" s="2" customFormat="1" ht="44.25" customHeight="1">
      <c r="A125" s="39"/>
      <c r="B125" s="40"/>
      <c r="C125" s="205" t="s">
        <v>120</v>
      </c>
      <c r="D125" s="205" t="s">
        <v>227</v>
      </c>
      <c r="E125" s="206" t="s">
        <v>274</v>
      </c>
      <c r="F125" s="207" t="s">
        <v>275</v>
      </c>
      <c r="G125" s="208" t="s">
        <v>248</v>
      </c>
      <c r="H125" s="209">
        <v>46.124000000000002</v>
      </c>
      <c r="I125" s="210"/>
      <c r="J125" s="211">
        <f>ROUND(I125*H125,2)</f>
        <v>0</v>
      </c>
      <c r="K125" s="207" t="s">
        <v>231</v>
      </c>
      <c r="L125" s="45"/>
      <c r="M125" s="212" t="s">
        <v>19</v>
      </c>
      <c r="N125" s="213" t="s">
        <v>47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232</v>
      </c>
      <c r="AT125" s="216" t="s">
        <v>227</v>
      </c>
      <c r="AU125" s="216" t="s">
        <v>86</v>
      </c>
      <c r="AY125" s="18" t="s">
        <v>225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232</v>
      </c>
      <c r="BM125" s="216" t="s">
        <v>847</v>
      </c>
    </row>
    <row r="126" s="13" customFormat="1">
      <c r="A126" s="13"/>
      <c r="B126" s="218"/>
      <c r="C126" s="219"/>
      <c r="D126" s="220" t="s">
        <v>234</v>
      </c>
      <c r="E126" s="221" t="s">
        <v>19</v>
      </c>
      <c r="F126" s="222" t="s">
        <v>848</v>
      </c>
      <c r="G126" s="219"/>
      <c r="H126" s="223">
        <v>64.400000000000006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234</v>
      </c>
      <c r="AU126" s="229" t="s">
        <v>86</v>
      </c>
      <c r="AV126" s="13" t="s">
        <v>86</v>
      </c>
      <c r="AW126" s="13" t="s">
        <v>37</v>
      </c>
      <c r="AX126" s="13" t="s">
        <v>76</v>
      </c>
      <c r="AY126" s="229" t="s">
        <v>225</v>
      </c>
    </row>
    <row r="127" s="13" customFormat="1">
      <c r="A127" s="13"/>
      <c r="B127" s="218"/>
      <c r="C127" s="219"/>
      <c r="D127" s="220" t="s">
        <v>234</v>
      </c>
      <c r="E127" s="221" t="s">
        <v>19</v>
      </c>
      <c r="F127" s="222" t="s">
        <v>849</v>
      </c>
      <c r="G127" s="219"/>
      <c r="H127" s="223">
        <v>-18.276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234</v>
      </c>
      <c r="AU127" s="229" t="s">
        <v>86</v>
      </c>
      <c r="AV127" s="13" t="s">
        <v>86</v>
      </c>
      <c r="AW127" s="13" t="s">
        <v>37</v>
      </c>
      <c r="AX127" s="13" t="s">
        <v>76</v>
      </c>
      <c r="AY127" s="229" t="s">
        <v>225</v>
      </c>
    </row>
    <row r="128" s="14" customFormat="1">
      <c r="A128" s="14"/>
      <c r="B128" s="230"/>
      <c r="C128" s="231"/>
      <c r="D128" s="220" t="s">
        <v>234</v>
      </c>
      <c r="E128" s="232" t="s">
        <v>775</v>
      </c>
      <c r="F128" s="233" t="s">
        <v>245</v>
      </c>
      <c r="G128" s="231"/>
      <c r="H128" s="234">
        <v>46.124000000000002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234</v>
      </c>
      <c r="AU128" s="240" t="s">
        <v>86</v>
      </c>
      <c r="AV128" s="14" t="s">
        <v>232</v>
      </c>
      <c r="AW128" s="14" t="s">
        <v>37</v>
      </c>
      <c r="AX128" s="14" t="s">
        <v>84</v>
      </c>
      <c r="AY128" s="240" t="s">
        <v>225</v>
      </c>
    </row>
    <row r="129" s="2" customFormat="1">
      <c r="A129" s="39"/>
      <c r="B129" s="40"/>
      <c r="C129" s="205" t="s">
        <v>123</v>
      </c>
      <c r="D129" s="205" t="s">
        <v>227</v>
      </c>
      <c r="E129" s="206" t="s">
        <v>850</v>
      </c>
      <c r="F129" s="207" t="s">
        <v>851</v>
      </c>
      <c r="G129" s="208" t="s">
        <v>230</v>
      </c>
      <c r="H129" s="209">
        <v>38</v>
      </c>
      <c r="I129" s="210"/>
      <c r="J129" s="211">
        <f>ROUND(I129*H129,2)</f>
        <v>0</v>
      </c>
      <c r="K129" s="207" t="s">
        <v>231</v>
      </c>
      <c r="L129" s="45"/>
      <c r="M129" s="212" t="s">
        <v>19</v>
      </c>
      <c r="N129" s="213" t="s">
        <v>47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232</v>
      </c>
      <c r="AT129" s="216" t="s">
        <v>227</v>
      </c>
      <c r="AU129" s="216" t="s">
        <v>86</v>
      </c>
      <c r="AY129" s="18" t="s">
        <v>225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84</v>
      </c>
      <c r="BK129" s="217">
        <f>ROUND(I129*H129,2)</f>
        <v>0</v>
      </c>
      <c r="BL129" s="18" t="s">
        <v>232</v>
      </c>
      <c r="BM129" s="216" t="s">
        <v>852</v>
      </c>
    </row>
    <row r="130" s="13" customFormat="1">
      <c r="A130" s="13"/>
      <c r="B130" s="218"/>
      <c r="C130" s="219"/>
      <c r="D130" s="220" t="s">
        <v>234</v>
      </c>
      <c r="E130" s="221" t="s">
        <v>19</v>
      </c>
      <c r="F130" s="222" t="s">
        <v>1230</v>
      </c>
      <c r="G130" s="219"/>
      <c r="H130" s="223">
        <v>38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234</v>
      </c>
      <c r="AU130" s="229" t="s">
        <v>86</v>
      </c>
      <c r="AV130" s="13" t="s">
        <v>86</v>
      </c>
      <c r="AW130" s="13" t="s">
        <v>37</v>
      </c>
      <c r="AX130" s="13" t="s">
        <v>84</v>
      </c>
      <c r="AY130" s="229" t="s">
        <v>225</v>
      </c>
    </row>
    <row r="131" s="2" customFormat="1">
      <c r="A131" s="39"/>
      <c r="B131" s="40"/>
      <c r="C131" s="205" t="s">
        <v>8</v>
      </c>
      <c r="D131" s="205" t="s">
        <v>227</v>
      </c>
      <c r="E131" s="206" t="s">
        <v>853</v>
      </c>
      <c r="F131" s="207" t="s">
        <v>854</v>
      </c>
      <c r="G131" s="208" t="s">
        <v>230</v>
      </c>
      <c r="H131" s="209">
        <v>38</v>
      </c>
      <c r="I131" s="210"/>
      <c r="J131" s="211">
        <f>ROUND(I131*H131,2)</f>
        <v>0</v>
      </c>
      <c r="K131" s="207" t="s">
        <v>231</v>
      </c>
      <c r="L131" s="45"/>
      <c r="M131" s="212" t="s">
        <v>19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232</v>
      </c>
      <c r="AT131" s="216" t="s">
        <v>227</v>
      </c>
      <c r="AU131" s="216" t="s">
        <v>86</v>
      </c>
      <c r="AY131" s="18" t="s">
        <v>225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232</v>
      </c>
      <c r="BM131" s="216" t="s">
        <v>855</v>
      </c>
    </row>
    <row r="132" s="13" customFormat="1">
      <c r="A132" s="13"/>
      <c r="B132" s="218"/>
      <c r="C132" s="219"/>
      <c r="D132" s="220" t="s">
        <v>234</v>
      </c>
      <c r="E132" s="221" t="s">
        <v>19</v>
      </c>
      <c r="F132" s="222" t="s">
        <v>1230</v>
      </c>
      <c r="G132" s="219"/>
      <c r="H132" s="223">
        <v>38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234</v>
      </c>
      <c r="AU132" s="229" t="s">
        <v>86</v>
      </c>
      <c r="AV132" s="13" t="s">
        <v>86</v>
      </c>
      <c r="AW132" s="13" t="s">
        <v>37</v>
      </c>
      <c r="AX132" s="13" t="s">
        <v>84</v>
      </c>
      <c r="AY132" s="229" t="s">
        <v>225</v>
      </c>
    </row>
    <row r="133" s="2" customFormat="1" ht="16.5" customHeight="1">
      <c r="A133" s="39"/>
      <c r="B133" s="40"/>
      <c r="C133" s="241" t="s">
        <v>128</v>
      </c>
      <c r="D133" s="241" t="s">
        <v>410</v>
      </c>
      <c r="E133" s="242" t="s">
        <v>856</v>
      </c>
      <c r="F133" s="243" t="s">
        <v>857</v>
      </c>
      <c r="G133" s="244" t="s">
        <v>683</v>
      </c>
      <c r="H133" s="245">
        <v>0.76000000000000001</v>
      </c>
      <c r="I133" s="246"/>
      <c r="J133" s="247">
        <f>ROUND(I133*H133,2)</f>
        <v>0</v>
      </c>
      <c r="K133" s="243" t="s">
        <v>231</v>
      </c>
      <c r="L133" s="248"/>
      <c r="M133" s="249" t="s">
        <v>19</v>
      </c>
      <c r="N133" s="250" t="s">
        <v>47</v>
      </c>
      <c r="O133" s="85"/>
      <c r="P133" s="214">
        <f>O133*H133</f>
        <v>0</v>
      </c>
      <c r="Q133" s="214">
        <v>0.001</v>
      </c>
      <c r="R133" s="214">
        <f>Q133*H133</f>
        <v>0.00076000000000000004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365</v>
      </c>
      <c r="AT133" s="216" t="s">
        <v>410</v>
      </c>
      <c r="AU133" s="216" t="s">
        <v>86</v>
      </c>
      <c r="AY133" s="18" t="s">
        <v>225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84</v>
      </c>
      <c r="BK133" s="217">
        <f>ROUND(I133*H133,2)</f>
        <v>0</v>
      </c>
      <c r="BL133" s="18" t="s">
        <v>232</v>
      </c>
      <c r="BM133" s="216" t="s">
        <v>858</v>
      </c>
    </row>
    <row r="134" s="13" customFormat="1">
      <c r="A134" s="13"/>
      <c r="B134" s="218"/>
      <c r="C134" s="219"/>
      <c r="D134" s="220" t="s">
        <v>234</v>
      </c>
      <c r="E134" s="219"/>
      <c r="F134" s="222" t="s">
        <v>1232</v>
      </c>
      <c r="G134" s="219"/>
      <c r="H134" s="223">
        <v>0.76000000000000001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234</v>
      </c>
      <c r="AU134" s="229" t="s">
        <v>86</v>
      </c>
      <c r="AV134" s="13" t="s">
        <v>86</v>
      </c>
      <c r="AW134" s="13" t="s">
        <v>4</v>
      </c>
      <c r="AX134" s="13" t="s">
        <v>84</v>
      </c>
      <c r="AY134" s="229" t="s">
        <v>225</v>
      </c>
    </row>
    <row r="135" s="12" customFormat="1" ht="22.8" customHeight="1">
      <c r="A135" s="12"/>
      <c r="B135" s="189"/>
      <c r="C135" s="190"/>
      <c r="D135" s="191" t="s">
        <v>75</v>
      </c>
      <c r="E135" s="203" t="s">
        <v>86</v>
      </c>
      <c r="F135" s="203" t="s">
        <v>300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SUM(P136:P152)</f>
        <v>0</v>
      </c>
      <c r="Q135" s="197"/>
      <c r="R135" s="198">
        <f>SUM(R136:R152)</f>
        <v>51.010125139999992</v>
      </c>
      <c r="S135" s="197"/>
      <c r="T135" s="199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84</v>
      </c>
      <c r="AT135" s="201" t="s">
        <v>75</v>
      </c>
      <c r="AU135" s="201" t="s">
        <v>84</v>
      </c>
      <c r="AY135" s="200" t="s">
        <v>225</v>
      </c>
      <c r="BK135" s="202">
        <f>SUM(BK136:BK152)</f>
        <v>0</v>
      </c>
    </row>
    <row r="136" s="2" customFormat="1">
      <c r="A136" s="39"/>
      <c r="B136" s="40"/>
      <c r="C136" s="205" t="s">
        <v>131</v>
      </c>
      <c r="D136" s="205" t="s">
        <v>227</v>
      </c>
      <c r="E136" s="206" t="s">
        <v>860</v>
      </c>
      <c r="F136" s="207" t="s">
        <v>861</v>
      </c>
      <c r="G136" s="208" t="s">
        <v>248</v>
      </c>
      <c r="H136" s="209">
        <v>1.3200000000000001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47</v>
      </c>
      <c r="O136" s="85"/>
      <c r="P136" s="214">
        <f>O136*H136</f>
        <v>0</v>
      </c>
      <c r="Q136" s="214">
        <v>2.2563399999999998</v>
      </c>
      <c r="R136" s="214">
        <f>Q136*H136</f>
        <v>2.9783687999999997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232</v>
      </c>
      <c r="AT136" s="216" t="s">
        <v>227</v>
      </c>
      <c r="AU136" s="216" t="s">
        <v>86</v>
      </c>
      <c r="AY136" s="18" t="s">
        <v>225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84</v>
      </c>
      <c r="BK136" s="217">
        <f>ROUND(I136*H136,2)</f>
        <v>0</v>
      </c>
      <c r="BL136" s="18" t="s">
        <v>232</v>
      </c>
      <c r="BM136" s="216" t="s">
        <v>862</v>
      </c>
    </row>
    <row r="137" s="13" customFormat="1">
      <c r="A137" s="13"/>
      <c r="B137" s="218"/>
      <c r="C137" s="219"/>
      <c r="D137" s="220" t="s">
        <v>234</v>
      </c>
      <c r="E137" s="221" t="s">
        <v>769</v>
      </c>
      <c r="F137" s="222" t="s">
        <v>863</v>
      </c>
      <c r="G137" s="219"/>
      <c r="H137" s="223">
        <v>1.3200000000000001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234</v>
      </c>
      <c r="AU137" s="229" t="s">
        <v>86</v>
      </c>
      <c r="AV137" s="13" t="s">
        <v>86</v>
      </c>
      <c r="AW137" s="13" t="s">
        <v>37</v>
      </c>
      <c r="AX137" s="13" t="s">
        <v>84</v>
      </c>
      <c r="AY137" s="229" t="s">
        <v>225</v>
      </c>
    </row>
    <row r="138" s="2" customFormat="1" ht="33" customHeight="1">
      <c r="A138" s="39"/>
      <c r="B138" s="40"/>
      <c r="C138" s="205" t="s">
        <v>134</v>
      </c>
      <c r="D138" s="205" t="s">
        <v>227</v>
      </c>
      <c r="E138" s="206" t="s">
        <v>864</v>
      </c>
      <c r="F138" s="207" t="s">
        <v>865</v>
      </c>
      <c r="G138" s="208" t="s">
        <v>248</v>
      </c>
      <c r="H138" s="209">
        <v>18.84</v>
      </c>
      <c r="I138" s="210"/>
      <c r="J138" s="211">
        <f>ROUND(I138*H138,2)</f>
        <v>0</v>
      </c>
      <c r="K138" s="207" t="s">
        <v>231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2.45329</v>
      </c>
      <c r="R138" s="214">
        <f>Q138*H138</f>
        <v>46.219983599999999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232</v>
      </c>
      <c r="AT138" s="216" t="s">
        <v>227</v>
      </c>
      <c r="AU138" s="216" t="s">
        <v>86</v>
      </c>
      <c r="AY138" s="18" t="s">
        <v>225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232</v>
      </c>
      <c r="BM138" s="216" t="s">
        <v>866</v>
      </c>
    </row>
    <row r="139" s="15" customFormat="1">
      <c r="A139" s="15"/>
      <c r="B139" s="255"/>
      <c r="C139" s="256"/>
      <c r="D139" s="220" t="s">
        <v>234</v>
      </c>
      <c r="E139" s="257" t="s">
        <v>19</v>
      </c>
      <c r="F139" s="258" t="s">
        <v>867</v>
      </c>
      <c r="G139" s="256"/>
      <c r="H139" s="257" t="s">
        <v>19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234</v>
      </c>
      <c r="AU139" s="264" t="s">
        <v>86</v>
      </c>
      <c r="AV139" s="15" t="s">
        <v>84</v>
      </c>
      <c r="AW139" s="15" t="s">
        <v>37</v>
      </c>
      <c r="AX139" s="15" t="s">
        <v>76</v>
      </c>
      <c r="AY139" s="264" t="s">
        <v>225</v>
      </c>
    </row>
    <row r="140" s="13" customFormat="1">
      <c r="A140" s="13"/>
      <c r="B140" s="218"/>
      <c r="C140" s="219"/>
      <c r="D140" s="220" t="s">
        <v>234</v>
      </c>
      <c r="E140" s="221" t="s">
        <v>19</v>
      </c>
      <c r="F140" s="222" t="s">
        <v>868</v>
      </c>
      <c r="G140" s="219"/>
      <c r="H140" s="223">
        <v>15.84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234</v>
      </c>
      <c r="AU140" s="229" t="s">
        <v>86</v>
      </c>
      <c r="AV140" s="13" t="s">
        <v>86</v>
      </c>
      <c r="AW140" s="13" t="s">
        <v>37</v>
      </c>
      <c r="AX140" s="13" t="s">
        <v>76</v>
      </c>
      <c r="AY140" s="229" t="s">
        <v>225</v>
      </c>
    </row>
    <row r="141" s="13" customFormat="1">
      <c r="A141" s="13"/>
      <c r="B141" s="218"/>
      <c r="C141" s="219"/>
      <c r="D141" s="220" t="s">
        <v>234</v>
      </c>
      <c r="E141" s="221" t="s">
        <v>19</v>
      </c>
      <c r="F141" s="222" t="s">
        <v>869</v>
      </c>
      <c r="G141" s="219"/>
      <c r="H141" s="223">
        <v>3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234</v>
      </c>
      <c r="AU141" s="229" t="s">
        <v>86</v>
      </c>
      <c r="AV141" s="13" t="s">
        <v>86</v>
      </c>
      <c r="AW141" s="13" t="s">
        <v>37</v>
      </c>
      <c r="AX141" s="13" t="s">
        <v>76</v>
      </c>
      <c r="AY141" s="229" t="s">
        <v>225</v>
      </c>
    </row>
    <row r="142" s="14" customFormat="1">
      <c r="A142" s="14"/>
      <c r="B142" s="230"/>
      <c r="C142" s="231"/>
      <c r="D142" s="220" t="s">
        <v>234</v>
      </c>
      <c r="E142" s="232" t="s">
        <v>772</v>
      </c>
      <c r="F142" s="233" t="s">
        <v>245</v>
      </c>
      <c r="G142" s="231"/>
      <c r="H142" s="234">
        <v>18.84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234</v>
      </c>
      <c r="AU142" s="240" t="s">
        <v>86</v>
      </c>
      <c r="AV142" s="14" t="s">
        <v>232</v>
      </c>
      <c r="AW142" s="14" t="s">
        <v>37</v>
      </c>
      <c r="AX142" s="14" t="s">
        <v>84</v>
      </c>
      <c r="AY142" s="240" t="s">
        <v>225</v>
      </c>
    </row>
    <row r="143" s="2" customFormat="1" ht="16.5" customHeight="1">
      <c r="A143" s="39"/>
      <c r="B143" s="40"/>
      <c r="C143" s="205" t="s">
        <v>137</v>
      </c>
      <c r="D143" s="205" t="s">
        <v>227</v>
      </c>
      <c r="E143" s="206" t="s">
        <v>328</v>
      </c>
      <c r="F143" s="207" t="s">
        <v>329</v>
      </c>
      <c r="G143" s="208" t="s">
        <v>230</v>
      </c>
      <c r="H143" s="209">
        <v>42.060000000000002</v>
      </c>
      <c r="I143" s="210"/>
      <c r="J143" s="211">
        <f>ROUND(I143*H143,2)</f>
        <v>0</v>
      </c>
      <c r="K143" s="207" t="s">
        <v>231</v>
      </c>
      <c r="L143" s="45"/>
      <c r="M143" s="212" t="s">
        <v>19</v>
      </c>
      <c r="N143" s="213" t="s">
        <v>47</v>
      </c>
      <c r="O143" s="85"/>
      <c r="P143" s="214">
        <f>O143*H143</f>
        <v>0</v>
      </c>
      <c r="Q143" s="214">
        <v>0.00264</v>
      </c>
      <c r="R143" s="214">
        <f>Q143*H143</f>
        <v>0.11103840000000001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232</v>
      </c>
      <c r="AT143" s="216" t="s">
        <v>227</v>
      </c>
      <c r="AU143" s="216" t="s">
        <v>86</v>
      </c>
      <c r="AY143" s="18" t="s">
        <v>225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232</v>
      </c>
      <c r="BM143" s="216" t="s">
        <v>870</v>
      </c>
    </row>
    <row r="144" s="15" customFormat="1">
      <c r="A144" s="15"/>
      <c r="B144" s="255"/>
      <c r="C144" s="256"/>
      <c r="D144" s="220" t="s">
        <v>234</v>
      </c>
      <c r="E144" s="257" t="s">
        <v>19</v>
      </c>
      <c r="F144" s="258" t="s">
        <v>867</v>
      </c>
      <c r="G144" s="256"/>
      <c r="H144" s="257" t="s">
        <v>19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234</v>
      </c>
      <c r="AU144" s="264" t="s">
        <v>86</v>
      </c>
      <c r="AV144" s="15" t="s">
        <v>84</v>
      </c>
      <c r="AW144" s="15" t="s">
        <v>37</v>
      </c>
      <c r="AX144" s="15" t="s">
        <v>76</v>
      </c>
      <c r="AY144" s="264" t="s">
        <v>225</v>
      </c>
    </row>
    <row r="145" s="13" customFormat="1">
      <c r="A145" s="13"/>
      <c r="B145" s="218"/>
      <c r="C145" s="219"/>
      <c r="D145" s="220" t="s">
        <v>234</v>
      </c>
      <c r="E145" s="221" t="s">
        <v>19</v>
      </c>
      <c r="F145" s="222" t="s">
        <v>871</v>
      </c>
      <c r="G145" s="219"/>
      <c r="H145" s="223">
        <v>32.159999999999997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234</v>
      </c>
      <c r="AU145" s="229" t="s">
        <v>86</v>
      </c>
      <c r="AV145" s="13" t="s">
        <v>86</v>
      </c>
      <c r="AW145" s="13" t="s">
        <v>37</v>
      </c>
      <c r="AX145" s="13" t="s">
        <v>76</v>
      </c>
      <c r="AY145" s="229" t="s">
        <v>225</v>
      </c>
    </row>
    <row r="146" s="13" customFormat="1">
      <c r="A146" s="13"/>
      <c r="B146" s="218"/>
      <c r="C146" s="219"/>
      <c r="D146" s="220" t="s">
        <v>234</v>
      </c>
      <c r="E146" s="221" t="s">
        <v>19</v>
      </c>
      <c r="F146" s="222" t="s">
        <v>872</v>
      </c>
      <c r="G146" s="219"/>
      <c r="H146" s="223">
        <v>9.9000000000000004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234</v>
      </c>
      <c r="AU146" s="229" t="s">
        <v>86</v>
      </c>
      <c r="AV146" s="13" t="s">
        <v>86</v>
      </c>
      <c r="AW146" s="13" t="s">
        <v>37</v>
      </c>
      <c r="AX146" s="13" t="s">
        <v>76</v>
      </c>
      <c r="AY146" s="229" t="s">
        <v>225</v>
      </c>
    </row>
    <row r="147" s="14" customFormat="1">
      <c r="A147" s="14"/>
      <c r="B147" s="230"/>
      <c r="C147" s="231"/>
      <c r="D147" s="220" t="s">
        <v>234</v>
      </c>
      <c r="E147" s="232" t="s">
        <v>19</v>
      </c>
      <c r="F147" s="233" t="s">
        <v>245</v>
      </c>
      <c r="G147" s="231"/>
      <c r="H147" s="234">
        <v>42.060000000000002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234</v>
      </c>
      <c r="AU147" s="240" t="s">
        <v>86</v>
      </c>
      <c r="AV147" s="14" t="s">
        <v>232</v>
      </c>
      <c r="AW147" s="14" t="s">
        <v>37</v>
      </c>
      <c r="AX147" s="14" t="s">
        <v>84</v>
      </c>
      <c r="AY147" s="240" t="s">
        <v>225</v>
      </c>
    </row>
    <row r="148" s="2" customFormat="1" ht="16.5" customHeight="1">
      <c r="A148" s="39"/>
      <c r="B148" s="40"/>
      <c r="C148" s="205" t="s">
        <v>140</v>
      </c>
      <c r="D148" s="205" t="s">
        <v>227</v>
      </c>
      <c r="E148" s="206" t="s">
        <v>355</v>
      </c>
      <c r="F148" s="207" t="s">
        <v>356</v>
      </c>
      <c r="G148" s="208" t="s">
        <v>230</v>
      </c>
      <c r="H148" s="209">
        <v>42.060000000000002</v>
      </c>
      <c r="I148" s="210"/>
      <c r="J148" s="211">
        <f>ROUND(I148*H148,2)</f>
        <v>0</v>
      </c>
      <c r="K148" s="207" t="s">
        <v>231</v>
      </c>
      <c r="L148" s="45"/>
      <c r="M148" s="212" t="s">
        <v>19</v>
      </c>
      <c r="N148" s="213" t="s">
        <v>47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232</v>
      </c>
      <c r="AT148" s="216" t="s">
        <v>227</v>
      </c>
      <c r="AU148" s="216" t="s">
        <v>86</v>
      </c>
      <c r="AY148" s="18" t="s">
        <v>225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84</v>
      </c>
      <c r="BK148" s="217">
        <f>ROUND(I148*H148,2)</f>
        <v>0</v>
      </c>
      <c r="BL148" s="18" t="s">
        <v>232</v>
      </c>
      <c r="BM148" s="216" t="s">
        <v>873</v>
      </c>
    </row>
    <row r="149" s="2" customFormat="1" ht="21.75" customHeight="1">
      <c r="A149" s="39"/>
      <c r="B149" s="40"/>
      <c r="C149" s="205" t="s">
        <v>7</v>
      </c>
      <c r="D149" s="205" t="s">
        <v>227</v>
      </c>
      <c r="E149" s="206" t="s">
        <v>874</v>
      </c>
      <c r="F149" s="207" t="s">
        <v>875</v>
      </c>
      <c r="G149" s="208" t="s">
        <v>361</v>
      </c>
      <c r="H149" s="209">
        <v>0.84799999999999998</v>
      </c>
      <c r="I149" s="210"/>
      <c r="J149" s="211">
        <f>ROUND(I149*H149,2)</f>
        <v>0</v>
      </c>
      <c r="K149" s="207" t="s">
        <v>231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1.0606199999999999</v>
      </c>
      <c r="R149" s="214">
        <f>Q149*H149</f>
        <v>0.89940575999999983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232</v>
      </c>
      <c r="AT149" s="216" t="s">
        <v>227</v>
      </c>
      <c r="AU149" s="216" t="s">
        <v>86</v>
      </c>
      <c r="AY149" s="18" t="s">
        <v>225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232</v>
      </c>
      <c r="BM149" s="216" t="s">
        <v>876</v>
      </c>
    </row>
    <row r="150" s="13" customFormat="1">
      <c r="A150" s="13"/>
      <c r="B150" s="218"/>
      <c r="C150" s="219"/>
      <c r="D150" s="220" t="s">
        <v>234</v>
      </c>
      <c r="E150" s="221" t="s">
        <v>19</v>
      </c>
      <c r="F150" s="222" t="s">
        <v>877</v>
      </c>
      <c r="G150" s="219"/>
      <c r="H150" s="223">
        <v>0.84799999999999998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234</v>
      </c>
      <c r="AU150" s="229" t="s">
        <v>86</v>
      </c>
      <c r="AV150" s="13" t="s">
        <v>86</v>
      </c>
      <c r="AW150" s="13" t="s">
        <v>37</v>
      </c>
      <c r="AX150" s="13" t="s">
        <v>84</v>
      </c>
      <c r="AY150" s="229" t="s">
        <v>225</v>
      </c>
    </row>
    <row r="151" s="2" customFormat="1">
      <c r="A151" s="39"/>
      <c r="B151" s="40"/>
      <c r="C151" s="205" t="s">
        <v>145</v>
      </c>
      <c r="D151" s="205" t="s">
        <v>227</v>
      </c>
      <c r="E151" s="206" t="s">
        <v>359</v>
      </c>
      <c r="F151" s="207" t="s">
        <v>360</v>
      </c>
      <c r="G151" s="208" t="s">
        <v>361</v>
      </c>
      <c r="H151" s="209">
        <v>0.754</v>
      </c>
      <c r="I151" s="210"/>
      <c r="J151" s="211">
        <f>ROUND(I151*H151,2)</f>
        <v>0</v>
      </c>
      <c r="K151" s="207" t="s">
        <v>231</v>
      </c>
      <c r="L151" s="45"/>
      <c r="M151" s="212" t="s">
        <v>19</v>
      </c>
      <c r="N151" s="213" t="s">
        <v>47</v>
      </c>
      <c r="O151" s="85"/>
      <c r="P151" s="214">
        <f>O151*H151</f>
        <v>0</v>
      </c>
      <c r="Q151" s="214">
        <v>1.06277</v>
      </c>
      <c r="R151" s="214">
        <f>Q151*H151</f>
        <v>0.80132857999999996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232</v>
      </c>
      <c r="AT151" s="216" t="s">
        <v>227</v>
      </c>
      <c r="AU151" s="216" t="s">
        <v>86</v>
      </c>
      <c r="AY151" s="18" t="s">
        <v>225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84</v>
      </c>
      <c r="BK151" s="217">
        <f>ROUND(I151*H151,2)</f>
        <v>0</v>
      </c>
      <c r="BL151" s="18" t="s">
        <v>232</v>
      </c>
      <c r="BM151" s="216" t="s">
        <v>878</v>
      </c>
    </row>
    <row r="152" s="13" customFormat="1">
      <c r="A152" s="13"/>
      <c r="B152" s="218"/>
      <c r="C152" s="219"/>
      <c r="D152" s="220" t="s">
        <v>234</v>
      </c>
      <c r="E152" s="221" t="s">
        <v>19</v>
      </c>
      <c r="F152" s="222" t="s">
        <v>879</v>
      </c>
      <c r="G152" s="219"/>
      <c r="H152" s="223">
        <v>0.754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234</v>
      </c>
      <c r="AU152" s="229" t="s">
        <v>86</v>
      </c>
      <c r="AV152" s="13" t="s">
        <v>86</v>
      </c>
      <c r="AW152" s="13" t="s">
        <v>37</v>
      </c>
      <c r="AX152" s="13" t="s">
        <v>84</v>
      </c>
      <c r="AY152" s="229" t="s">
        <v>225</v>
      </c>
    </row>
    <row r="153" s="12" customFormat="1" ht="22.8" customHeight="1">
      <c r="A153" s="12"/>
      <c r="B153" s="189"/>
      <c r="C153" s="190"/>
      <c r="D153" s="191" t="s">
        <v>75</v>
      </c>
      <c r="E153" s="203" t="s">
        <v>327</v>
      </c>
      <c r="F153" s="203" t="s">
        <v>364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SUM(P154:P169)</f>
        <v>0</v>
      </c>
      <c r="Q153" s="197"/>
      <c r="R153" s="198">
        <f>SUM(R154:R169)</f>
        <v>0</v>
      </c>
      <c r="S153" s="197"/>
      <c r="T153" s="199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84</v>
      </c>
      <c r="AT153" s="201" t="s">
        <v>75</v>
      </c>
      <c r="AU153" s="201" t="s">
        <v>84</v>
      </c>
      <c r="AY153" s="200" t="s">
        <v>225</v>
      </c>
      <c r="BK153" s="202">
        <f>SUM(BK154:BK169)</f>
        <v>0</v>
      </c>
    </row>
    <row r="154" s="2" customFormat="1">
      <c r="A154" s="39"/>
      <c r="B154" s="40"/>
      <c r="C154" s="205" t="s">
        <v>148</v>
      </c>
      <c r="D154" s="205" t="s">
        <v>227</v>
      </c>
      <c r="E154" s="206" t="s">
        <v>880</v>
      </c>
      <c r="F154" s="207" t="s">
        <v>881</v>
      </c>
      <c r="G154" s="208" t="s">
        <v>230</v>
      </c>
      <c r="H154" s="209">
        <v>19</v>
      </c>
      <c r="I154" s="210"/>
      <c r="J154" s="211">
        <f>ROUND(I154*H154,2)</f>
        <v>0</v>
      </c>
      <c r="K154" s="207" t="s">
        <v>231</v>
      </c>
      <c r="L154" s="45"/>
      <c r="M154" s="212" t="s">
        <v>19</v>
      </c>
      <c r="N154" s="213" t="s">
        <v>47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232</v>
      </c>
      <c r="AT154" s="216" t="s">
        <v>227</v>
      </c>
      <c r="AU154" s="216" t="s">
        <v>86</v>
      </c>
      <c r="AY154" s="18" t="s">
        <v>225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84</v>
      </c>
      <c r="BK154" s="217">
        <f>ROUND(I154*H154,2)</f>
        <v>0</v>
      </c>
      <c r="BL154" s="18" t="s">
        <v>232</v>
      </c>
      <c r="BM154" s="216" t="s">
        <v>882</v>
      </c>
    </row>
    <row r="155" s="13" customFormat="1">
      <c r="A155" s="13"/>
      <c r="B155" s="218"/>
      <c r="C155" s="219"/>
      <c r="D155" s="220" t="s">
        <v>234</v>
      </c>
      <c r="E155" s="221" t="s">
        <v>19</v>
      </c>
      <c r="F155" s="222" t="s">
        <v>804</v>
      </c>
      <c r="G155" s="219"/>
      <c r="H155" s="223">
        <v>19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234</v>
      </c>
      <c r="AU155" s="229" t="s">
        <v>86</v>
      </c>
      <c r="AV155" s="13" t="s">
        <v>86</v>
      </c>
      <c r="AW155" s="13" t="s">
        <v>37</v>
      </c>
      <c r="AX155" s="13" t="s">
        <v>84</v>
      </c>
      <c r="AY155" s="229" t="s">
        <v>225</v>
      </c>
    </row>
    <row r="156" s="2" customFormat="1">
      <c r="A156" s="39"/>
      <c r="B156" s="40"/>
      <c r="C156" s="205" t="s">
        <v>151</v>
      </c>
      <c r="D156" s="205" t="s">
        <v>227</v>
      </c>
      <c r="E156" s="206" t="s">
        <v>883</v>
      </c>
      <c r="F156" s="207" t="s">
        <v>884</v>
      </c>
      <c r="G156" s="208" t="s">
        <v>230</v>
      </c>
      <c r="H156" s="209">
        <v>19</v>
      </c>
      <c r="I156" s="210"/>
      <c r="J156" s="211">
        <f>ROUND(I156*H156,2)</f>
        <v>0</v>
      </c>
      <c r="K156" s="207" t="s">
        <v>231</v>
      </c>
      <c r="L156" s="45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232</v>
      </c>
      <c r="AT156" s="216" t="s">
        <v>227</v>
      </c>
      <c r="AU156" s="216" t="s">
        <v>86</v>
      </c>
      <c r="AY156" s="18" t="s">
        <v>225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84</v>
      </c>
      <c r="BK156" s="217">
        <f>ROUND(I156*H156,2)</f>
        <v>0</v>
      </c>
      <c r="BL156" s="18" t="s">
        <v>232</v>
      </c>
      <c r="BM156" s="216" t="s">
        <v>885</v>
      </c>
    </row>
    <row r="157" s="13" customFormat="1">
      <c r="A157" s="13"/>
      <c r="B157" s="218"/>
      <c r="C157" s="219"/>
      <c r="D157" s="220" t="s">
        <v>234</v>
      </c>
      <c r="E157" s="221" t="s">
        <v>19</v>
      </c>
      <c r="F157" s="222" t="s">
        <v>804</v>
      </c>
      <c r="G157" s="219"/>
      <c r="H157" s="223">
        <v>19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234</v>
      </c>
      <c r="AU157" s="229" t="s">
        <v>86</v>
      </c>
      <c r="AV157" s="13" t="s">
        <v>86</v>
      </c>
      <c r="AW157" s="13" t="s">
        <v>37</v>
      </c>
      <c r="AX157" s="13" t="s">
        <v>84</v>
      </c>
      <c r="AY157" s="229" t="s">
        <v>225</v>
      </c>
    </row>
    <row r="158" s="2" customFormat="1">
      <c r="A158" s="39"/>
      <c r="B158" s="40"/>
      <c r="C158" s="205" t="s">
        <v>154</v>
      </c>
      <c r="D158" s="205" t="s">
        <v>227</v>
      </c>
      <c r="E158" s="206" t="s">
        <v>886</v>
      </c>
      <c r="F158" s="207" t="s">
        <v>887</v>
      </c>
      <c r="G158" s="208" t="s">
        <v>230</v>
      </c>
      <c r="H158" s="209">
        <v>19</v>
      </c>
      <c r="I158" s="210"/>
      <c r="J158" s="211">
        <f>ROUND(I158*H158,2)</f>
        <v>0</v>
      </c>
      <c r="K158" s="207" t="s">
        <v>231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232</v>
      </c>
      <c r="AT158" s="216" t="s">
        <v>227</v>
      </c>
      <c r="AU158" s="216" t="s">
        <v>86</v>
      </c>
      <c r="AY158" s="18" t="s">
        <v>225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232</v>
      </c>
      <c r="BM158" s="216" t="s">
        <v>888</v>
      </c>
    </row>
    <row r="159" s="13" customFormat="1">
      <c r="A159" s="13"/>
      <c r="B159" s="218"/>
      <c r="C159" s="219"/>
      <c r="D159" s="220" t="s">
        <v>234</v>
      </c>
      <c r="E159" s="221" t="s">
        <v>19</v>
      </c>
      <c r="F159" s="222" t="s">
        <v>804</v>
      </c>
      <c r="G159" s="219"/>
      <c r="H159" s="223">
        <v>19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234</v>
      </c>
      <c r="AU159" s="229" t="s">
        <v>86</v>
      </c>
      <c r="AV159" s="13" t="s">
        <v>86</v>
      </c>
      <c r="AW159" s="13" t="s">
        <v>37</v>
      </c>
      <c r="AX159" s="13" t="s">
        <v>84</v>
      </c>
      <c r="AY159" s="229" t="s">
        <v>225</v>
      </c>
    </row>
    <row r="160" s="2" customFormat="1">
      <c r="A160" s="39"/>
      <c r="B160" s="40"/>
      <c r="C160" s="205" t="s">
        <v>157</v>
      </c>
      <c r="D160" s="205" t="s">
        <v>227</v>
      </c>
      <c r="E160" s="206" t="s">
        <v>889</v>
      </c>
      <c r="F160" s="207" t="s">
        <v>890</v>
      </c>
      <c r="G160" s="208" t="s">
        <v>230</v>
      </c>
      <c r="H160" s="209">
        <v>19</v>
      </c>
      <c r="I160" s="210"/>
      <c r="J160" s="211">
        <f>ROUND(I160*H160,2)</f>
        <v>0</v>
      </c>
      <c r="K160" s="207" t="s">
        <v>231</v>
      </c>
      <c r="L160" s="45"/>
      <c r="M160" s="212" t="s">
        <v>19</v>
      </c>
      <c r="N160" s="213" t="s">
        <v>47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232</v>
      </c>
      <c r="AT160" s="216" t="s">
        <v>227</v>
      </c>
      <c r="AU160" s="216" t="s">
        <v>86</v>
      </c>
      <c r="AY160" s="18" t="s">
        <v>225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232</v>
      </c>
      <c r="BM160" s="216" t="s">
        <v>891</v>
      </c>
    </row>
    <row r="161" s="13" customFormat="1">
      <c r="A161" s="13"/>
      <c r="B161" s="218"/>
      <c r="C161" s="219"/>
      <c r="D161" s="220" t="s">
        <v>234</v>
      </c>
      <c r="E161" s="221" t="s">
        <v>19</v>
      </c>
      <c r="F161" s="222" t="s">
        <v>804</v>
      </c>
      <c r="G161" s="219"/>
      <c r="H161" s="223">
        <v>19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234</v>
      </c>
      <c r="AU161" s="229" t="s">
        <v>86</v>
      </c>
      <c r="AV161" s="13" t="s">
        <v>86</v>
      </c>
      <c r="AW161" s="13" t="s">
        <v>37</v>
      </c>
      <c r="AX161" s="13" t="s">
        <v>84</v>
      </c>
      <c r="AY161" s="229" t="s">
        <v>225</v>
      </c>
    </row>
    <row r="162" s="2" customFormat="1">
      <c r="A162" s="39"/>
      <c r="B162" s="40"/>
      <c r="C162" s="205" t="s">
        <v>160</v>
      </c>
      <c r="D162" s="205" t="s">
        <v>227</v>
      </c>
      <c r="E162" s="206" t="s">
        <v>892</v>
      </c>
      <c r="F162" s="207" t="s">
        <v>893</v>
      </c>
      <c r="G162" s="208" t="s">
        <v>230</v>
      </c>
      <c r="H162" s="209">
        <v>76</v>
      </c>
      <c r="I162" s="210"/>
      <c r="J162" s="211">
        <f>ROUND(I162*H162,2)</f>
        <v>0</v>
      </c>
      <c r="K162" s="207" t="s">
        <v>231</v>
      </c>
      <c r="L162" s="45"/>
      <c r="M162" s="212" t="s">
        <v>19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232</v>
      </c>
      <c r="AT162" s="216" t="s">
        <v>227</v>
      </c>
      <c r="AU162" s="216" t="s">
        <v>86</v>
      </c>
      <c r="AY162" s="18" t="s">
        <v>225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232</v>
      </c>
      <c r="BM162" s="216" t="s">
        <v>894</v>
      </c>
    </row>
    <row r="163" s="13" customFormat="1">
      <c r="A163" s="13"/>
      <c r="B163" s="218"/>
      <c r="C163" s="219"/>
      <c r="D163" s="220" t="s">
        <v>234</v>
      </c>
      <c r="E163" s="221" t="s">
        <v>19</v>
      </c>
      <c r="F163" s="222" t="s">
        <v>804</v>
      </c>
      <c r="G163" s="219"/>
      <c r="H163" s="223">
        <v>19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234</v>
      </c>
      <c r="AU163" s="229" t="s">
        <v>86</v>
      </c>
      <c r="AV163" s="13" t="s">
        <v>86</v>
      </c>
      <c r="AW163" s="13" t="s">
        <v>37</v>
      </c>
      <c r="AX163" s="13" t="s">
        <v>76</v>
      </c>
      <c r="AY163" s="229" t="s">
        <v>225</v>
      </c>
    </row>
    <row r="164" s="13" customFormat="1">
      <c r="A164" s="13"/>
      <c r="B164" s="218"/>
      <c r="C164" s="219"/>
      <c r="D164" s="220" t="s">
        <v>234</v>
      </c>
      <c r="E164" s="221" t="s">
        <v>19</v>
      </c>
      <c r="F164" s="222" t="s">
        <v>820</v>
      </c>
      <c r="G164" s="219"/>
      <c r="H164" s="223">
        <v>57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234</v>
      </c>
      <c r="AU164" s="229" t="s">
        <v>86</v>
      </c>
      <c r="AV164" s="13" t="s">
        <v>86</v>
      </c>
      <c r="AW164" s="13" t="s">
        <v>37</v>
      </c>
      <c r="AX164" s="13" t="s">
        <v>76</v>
      </c>
      <c r="AY164" s="229" t="s">
        <v>225</v>
      </c>
    </row>
    <row r="165" s="14" customFormat="1">
      <c r="A165" s="14"/>
      <c r="B165" s="230"/>
      <c r="C165" s="231"/>
      <c r="D165" s="220" t="s">
        <v>234</v>
      </c>
      <c r="E165" s="232" t="s">
        <v>19</v>
      </c>
      <c r="F165" s="233" t="s">
        <v>245</v>
      </c>
      <c r="G165" s="231"/>
      <c r="H165" s="234">
        <v>76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234</v>
      </c>
      <c r="AU165" s="240" t="s">
        <v>86</v>
      </c>
      <c r="AV165" s="14" t="s">
        <v>232</v>
      </c>
      <c r="AW165" s="14" t="s">
        <v>37</v>
      </c>
      <c r="AX165" s="14" t="s">
        <v>84</v>
      </c>
      <c r="AY165" s="240" t="s">
        <v>225</v>
      </c>
    </row>
    <row r="166" s="2" customFormat="1" ht="44.25" customHeight="1">
      <c r="A166" s="39"/>
      <c r="B166" s="40"/>
      <c r="C166" s="205" t="s">
        <v>163</v>
      </c>
      <c r="D166" s="205" t="s">
        <v>227</v>
      </c>
      <c r="E166" s="206" t="s">
        <v>895</v>
      </c>
      <c r="F166" s="207" t="s">
        <v>896</v>
      </c>
      <c r="G166" s="208" t="s">
        <v>230</v>
      </c>
      <c r="H166" s="209">
        <v>57</v>
      </c>
      <c r="I166" s="210"/>
      <c r="J166" s="211">
        <f>ROUND(I166*H166,2)</f>
        <v>0</v>
      </c>
      <c r="K166" s="207" t="s">
        <v>231</v>
      </c>
      <c r="L166" s="45"/>
      <c r="M166" s="212" t="s">
        <v>19</v>
      </c>
      <c r="N166" s="213" t="s">
        <v>47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232</v>
      </c>
      <c r="AT166" s="216" t="s">
        <v>227</v>
      </c>
      <c r="AU166" s="216" t="s">
        <v>86</v>
      </c>
      <c r="AY166" s="18" t="s">
        <v>225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232</v>
      </c>
      <c r="BM166" s="216" t="s">
        <v>897</v>
      </c>
    </row>
    <row r="167" s="13" customFormat="1">
      <c r="A167" s="13"/>
      <c r="B167" s="218"/>
      <c r="C167" s="219"/>
      <c r="D167" s="220" t="s">
        <v>234</v>
      </c>
      <c r="E167" s="221" t="s">
        <v>19</v>
      </c>
      <c r="F167" s="222" t="s">
        <v>820</v>
      </c>
      <c r="G167" s="219"/>
      <c r="H167" s="223">
        <v>57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234</v>
      </c>
      <c r="AU167" s="229" t="s">
        <v>86</v>
      </c>
      <c r="AV167" s="13" t="s">
        <v>86</v>
      </c>
      <c r="AW167" s="13" t="s">
        <v>37</v>
      </c>
      <c r="AX167" s="13" t="s">
        <v>84</v>
      </c>
      <c r="AY167" s="229" t="s">
        <v>225</v>
      </c>
    </row>
    <row r="168" s="2" customFormat="1" ht="44.25" customHeight="1">
      <c r="A168" s="39"/>
      <c r="B168" s="40"/>
      <c r="C168" s="205" t="s">
        <v>166</v>
      </c>
      <c r="D168" s="205" t="s">
        <v>227</v>
      </c>
      <c r="E168" s="206" t="s">
        <v>898</v>
      </c>
      <c r="F168" s="207" t="s">
        <v>899</v>
      </c>
      <c r="G168" s="208" t="s">
        <v>230</v>
      </c>
      <c r="H168" s="209">
        <v>19</v>
      </c>
      <c r="I168" s="210"/>
      <c r="J168" s="211">
        <f>ROUND(I168*H168,2)</f>
        <v>0</v>
      </c>
      <c r="K168" s="207" t="s">
        <v>231</v>
      </c>
      <c r="L168" s="45"/>
      <c r="M168" s="212" t="s">
        <v>19</v>
      </c>
      <c r="N168" s="213" t="s">
        <v>47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232</v>
      </c>
      <c r="AT168" s="216" t="s">
        <v>227</v>
      </c>
      <c r="AU168" s="216" t="s">
        <v>86</v>
      </c>
      <c r="AY168" s="18" t="s">
        <v>225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84</v>
      </c>
      <c r="BK168" s="217">
        <f>ROUND(I168*H168,2)</f>
        <v>0</v>
      </c>
      <c r="BL168" s="18" t="s">
        <v>232</v>
      </c>
      <c r="BM168" s="216" t="s">
        <v>900</v>
      </c>
    </row>
    <row r="169" s="13" customFormat="1">
      <c r="A169" s="13"/>
      <c r="B169" s="218"/>
      <c r="C169" s="219"/>
      <c r="D169" s="220" t="s">
        <v>234</v>
      </c>
      <c r="E169" s="221" t="s">
        <v>19</v>
      </c>
      <c r="F169" s="222" t="s">
        <v>804</v>
      </c>
      <c r="G169" s="219"/>
      <c r="H169" s="223">
        <v>19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234</v>
      </c>
      <c r="AU169" s="229" t="s">
        <v>86</v>
      </c>
      <c r="AV169" s="13" t="s">
        <v>86</v>
      </c>
      <c r="AW169" s="13" t="s">
        <v>37</v>
      </c>
      <c r="AX169" s="13" t="s">
        <v>84</v>
      </c>
      <c r="AY169" s="229" t="s">
        <v>225</v>
      </c>
    </row>
    <row r="170" s="12" customFormat="1" ht="22.8" customHeight="1">
      <c r="A170" s="12"/>
      <c r="B170" s="189"/>
      <c r="C170" s="190"/>
      <c r="D170" s="191" t="s">
        <v>75</v>
      </c>
      <c r="E170" s="203" t="s">
        <v>369</v>
      </c>
      <c r="F170" s="203" t="s">
        <v>377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SUM(P171:P209)</f>
        <v>0</v>
      </c>
      <c r="Q170" s="197"/>
      <c r="R170" s="198">
        <f>SUM(R171:R209)</f>
        <v>16.909800000000001</v>
      </c>
      <c r="S170" s="197"/>
      <c r="T170" s="199">
        <f>SUM(T171:T209)</f>
        <v>4.0380000000000003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84</v>
      </c>
      <c r="AT170" s="201" t="s">
        <v>75</v>
      </c>
      <c r="AU170" s="201" t="s">
        <v>84</v>
      </c>
      <c r="AY170" s="200" t="s">
        <v>225</v>
      </c>
      <c r="BK170" s="202">
        <f>SUM(BK171:BK209)</f>
        <v>0</v>
      </c>
    </row>
    <row r="171" s="2" customFormat="1" ht="44.25" customHeight="1">
      <c r="A171" s="39"/>
      <c r="B171" s="40"/>
      <c r="C171" s="205" t="s">
        <v>169</v>
      </c>
      <c r="D171" s="205" t="s">
        <v>227</v>
      </c>
      <c r="E171" s="206" t="s">
        <v>901</v>
      </c>
      <c r="F171" s="207" t="s">
        <v>902</v>
      </c>
      <c r="G171" s="208" t="s">
        <v>380</v>
      </c>
      <c r="H171" s="209">
        <v>1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5</v>
      </c>
      <c r="R171" s="214">
        <f>Q171*H171</f>
        <v>5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232</v>
      </c>
      <c r="AT171" s="216" t="s">
        <v>227</v>
      </c>
      <c r="AU171" s="216" t="s">
        <v>86</v>
      </c>
      <c r="AY171" s="18" t="s">
        <v>225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232</v>
      </c>
      <c r="BM171" s="216" t="s">
        <v>903</v>
      </c>
    </row>
    <row r="172" s="2" customFormat="1">
      <c r="A172" s="39"/>
      <c r="B172" s="40"/>
      <c r="C172" s="41"/>
      <c r="D172" s="220" t="s">
        <v>414</v>
      </c>
      <c r="E172" s="41"/>
      <c r="F172" s="251" t="s">
        <v>904</v>
      </c>
      <c r="G172" s="41"/>
      <c r="H172" s="41"/>
      <c r="I172" s="252"/>
      <c r="J172" s="41"/>
      <c r="K172" s="41"/>
      <c r="L172" s="45"/>
      <c r="M172" s="253"/>
      <c r="N172" s="25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414</v>
      </c>
      <c r="AU172" s="18" t="s">
        <v>86</v>
      </c>
    </row>
    <row r="173" s="2" customFormat="1">
      <c r="A173" s="39"/>
      <c r="B173" s="40"/>
      <c r="C173" s="205" t="s">
        <v>172</v>
      </c>
      <c r="D173" s="205" t="s">
        <v>227</v>
      </c>
      <c r="E173" s="206" t="s">
        <v>905</v>
      </c>
      <c r="F173" s="207" t="s">
        <v>906</v>
      </c>
      <c r="G173" s="208" t="s">
        <v>380</v>
      </c>
      <c r="H173" s="209">
        <v>1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3.75</v>
      </c>
      <c r="T173" s="215">
        <f>S173*H173</f>
        <v>3.75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232</v>
      </c>
      <c r="AT173" s="216" t="s">
        <v>227</v>
      </c>
      <c r="AU173" s="216" t="s">
        <v>86</v>
      </c>
      <c r="AY173" s="18" t="s">
        <v>225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232</v>
      </c>
      <c r="BM173" s="216" t="s">
        <v>907</v>
      </c>
    </row>
    <row r="174" s="2" customFormat="1">
      <c r="A174" s="39"/>
      <c r="B174" s="40"/>
      <c r="C174" s="41"/>
      <c r="D174" s="220" t="s">
        <v>414</v>
      </c>
      <c r="E174" s="41"/>
      <c r="F174" s="251" t="s">
        <v>904</v>
      </c>
      <c r="G174" s="41"/>
      <c r="H174" s="41"/>
      <c r="I174" s="252"/>
      <c r="J174" s="41"/>
      <c r="K174" s="41"/>
      <c r="L174" s="45"/>
      <c r="M174" s="253"/>
      <c r="N174" s="25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414</v>
      </c>
      <c r="AU174" s="18" t="s">
        <v>86</v>
      </c>
    </row>
    <row r="175" s="2" customFormat="1">
      <c r="A175" s="39"/>
      <c r="B175" s="40"/>
      <c r="C175" s="205" t="s">
        <v>175</v>
      </c>
      <c r="D175" s="205" t="s">
        <v>227</v>
      </c>
      <c r="E175" s="206" t="s">
        <v>908</v>
      </c>
      <c r="F175" s="207" t="s">
        <v>909</v>
      </c>
      <c r="G175" s="208" t="s">
        <v>559</v>
      </c>
      <c r="H175" s="209">
        <v>24</v>
      </c>
      <c r="I175" s="210"/>
      <c r="J175" s="211">
        <f>ROUND(I175*H175,2)</f>
        <v>0</v>
      </c>
      <c r="K175" s="207" t="s">
        <v>231</v>
      </c>
      <c r="L175" s="45"/>
      <c r="M175" s="212" t="s">
        <v>19</v>
      </c>
      <c r="N175" s="213" t="s">
        <v>47</v>
      </c>
      <c r="O175" s="85"/>
      <c r="P175" s="214">
        <f>O175*H175</f>
        <v>0</v>
      </c>
      <c r="Q175" s="214">
        <v>0.030599999999999999</v>
      </c>
      <c r="R175" s="214">
        <f>Q175*H175</f>
        <v>0.73439999999999994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232</v>
      </c>
      <c r="AT175" s="216" t="s">
        <v>227</v>
      </c>
      <c r="AU175" s="216" t="s">
        <v>86</v>
      </c>
      <c r="AY175" s="18" t="s">
        <v>225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84</v>
      </c>
      <c r="BK175" s="217">
        <f>ROUND(I175*H175,2)</f>
        <v>0</v>
      </c>
      <c r="BL175" s="18" t="s">
        <v>232</v>
      </c>
      <c r="BM175" s="216" t="s">
        <v>910</v>
      </c>
    </row>
    <row r="176" s="2" customFormat="1">
      <c r="A176" s="39"/>
      <c r="B176" s="40"/>
      <c r="C176" s="41"/>
      <c r="D176" s="220" t="s">
        <v>414</v>
      </c>
      <c r="E176" s="41"/>
      <c r="F176" s="251" t="s">
        <v>911</v>
      </c>
      <c r="G176" s="41"/>
      <c r="H176" s="41"/>
      <c r="I176" s="252"/>
      <c r="J176" s="41"/>
      <c r="K176" s="41"/>
      <c r="L176" s="45"/>
      <c r="M176" s="253"/>
      <c r="N176" s="25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414</v>
      </c>
      <c r="AU176" s="18" t="s">
        <v>86</v>
      </c>
    </row>
    <row r="177" s="13" customFormat="1">
      <c r="A177" s="13"/>
      <c r="B177" s="218"/>
      <c r="C177" s="219"/>
      <c r="D177" s="220" t="s">
        <v>234</v>
      </c>
      <c r="E177" s="221" t="s">
        <v>19</v>
      </c>
      <c r="F177" s="222" t="s">
        <v>912</v>
      </c>
      <c r="G177" s="219"/>
      <c r="H177" s="223">
        <v>24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234</v>
      </c>
      <c r="AU177" s="229" t="s">
        <v>86</v>
      </c>
      <c r="AV177" s="13" t="s">
        <v>86</v>
      </c>
      <c r="AW177" s="13" t="s">
        <v>37</v>
      </c>
      <c r="AX177" s="13" t="s">
        <v>84</v>
      </c>
      <c r="AY177" s="229" t="s">
        <v>225</v>
      </c>
    </row>
    <row r="178" s="2" customFormat="1">
      <c r="A178" s="39"/>
      <c r="B178" s="40"/>
      <c r="C178" s="205" t="s">
        <v>178</v>
      </c>
      <c r="D178" s="205" t="s">
        <v>227</v>
      </c>
      <c r="E178" s="206" t="s">
        <v>442</v>
      </c>
      <c r="F178" s="207" t="s">
        <v>443</v>
      </c>
      <c r="G178" s="208" t="s">
        <v>380</v>
      </c>
      <c r="H178" s="209">
        <v>2</v>
      </c>
      <c r="I178" s="210"/>
      <c r="J178" s="211">
        <f>ROUND(I178*H178,2)</f>
        <v>0</v>
      </c>
      <c r="K178" s="207" t="s">
        <v>231</v>
      </c>
      <c r="L178" s="45"/>
      <c r="M178" s="212" t="s">
        <v>19</v>
      </c>
      <c r="N178" s="213" t="s">
        <v>47</v>
      </c>
      <c r="O178" s="85"/>
      <c r="P178" s="214">
        <f>O178*H178</f>
        <v>0</v>
      </c>
      <c r="Q178" s="214">
        <v>2.5018799999999999</v>
      </c>
      <c r="R178" s="214">
        <f>Q178*H178</f>
        <v>5.0037599999999998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232</v>
      </c>
      <c r="AT178" s="216" t="s">
        <v>227</v>
      </c>
      <c r="AU178" s="216" t="s">
        <v>86</v>
      </c>
      <c r="AY178" s="18" t="s">
        <v>225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232</v>
      </c>
      <c r="BM178" s="216" t="s">
        <v>1307</v>
      </c>
    </row>
    <row r="179" s="2" customFormat="1" ht="16.5" customHeight="1">
      <c r="A179" s="39"/>
      <c r="B179" s="40"/>
      <c r="C179" s="241" t="s">
        <v>181</v>
      </c>
      <c r="D179" s="241" t="s">
        <v>410</v>
      </c>
      <c r="E179" s="242" t="s">
        <v>471</v>
      </c>
      <c r="F179" s="243" t="s">
        <v>472</v>
      </c>
      <c r="G179" s="244" t="s">
        <v>230</v>
      </c>
      <c r="H179" s="245">
        <v>11.4</v>
      </c>
      <c r="I179" s="246"/>
      <c r="J179" s="247">
        <f>ROUND(I179*H179,2)</f>
        <v>0</v>
      </c>
      <c r="K179" s="243" t="s">
        <v>19</v>
      </c>
      <c r="L179" s="248"/>
      <c r="M179" s="249" t="s">
        <v>19</v>
      </c>
      <c r="N179" s="250" t="s">
        <v>47</v>
      </c>
      <c r="O179" s="85"/>
      <c r="P179" s="214">
        <f>O179*H179</f>
        <v>0</v>
      </c>
      <c r="Q179" s="214">
        <v>0.024500000000000001</v>
      </c>
      <c r="R179" s="214">
        <f>Q179*H179</f>
        <v>0.27929999999999999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365</v>
      </c>
      <c r="AT179" s="216" t="s">
        <v>410</v>
      </c>
      <c r="AU179" s="216" t="s">
        <v>86</v>
      </c>
      <c r="AY179" s="18" t="s">
        <v>225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84</v>
      </c>
      <c r="BK179" s="217">
        <f>ROUND(I179*H179,2)</f>
        <v>0</v>
      </c>
      <c r="BL179" s="18" t="s">
        <v>232</v>
      </c>
      <c r="BM179" s="216" t="s">
        <v>1308</v>
      </c>
    </row>
    <row r="180" s="13" customFormat="1">
      <c r="A180" s="13"/>
      <c r="B180" s="218"/>
      <c r="C180" s="219"/>
      <c r="D180" s="220" t="s">
        <v>234</v>
      </c>
      <c r="E180" s="221" t="s">
        <v>654</v>
      </c>
      <c r="F180" s="222" t="s">
        <v>1309</v>
      </c>
      <c r="G180" s="219"/>
      <c r="H180" s="223">
        <v>11.4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234</v>
      </c>
      <c r="AU180" s="229" t="s">
        <v>86</v>
      </c>
      <c r="AV180" s="13" t="s">
        <v>86</v>
      </c>
      <c r="AW180" s="13" t="s">
        <v>37</v>
      </c>
      <c r="AX180" s="13" t="s">
        <v>84</v>
      </c>
      <c r="AY180" s="229" t="s">
        <v>225</v>
      </c>
    </row>
    <row r="181" s="2" customFormat="1">
      <c r="A181" s="39"/>
      <c r="B181" s="40"/>
      <c r="C181" s="205" t="s">
        <v>184</v>
      </c>
      <c r="D181" s="205" t="s">
        <v>227</v>
      </c>
      <c r="E181" s="206" t="s">
        <v>919</v>
      </c>
      <c r="F181" s="207" t="s">
        <v>920</v>
      </c>
      <c r="G181" s="208" t="s">
        <v>559</v>
      </c>
      <c r="H181" s="209">
        <v>38</v>
      </c>
      <c r="I181" s="210"/>
      <c r="J181" s="211">
        <f>ROUND(I181*H181,2)</f>
        <v>0</v>
      </c>
      <c r="K181" s="207" t="s">
        <v>231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0.00014999999999999999</v>
      </c>
      <c r="R181" s="214">
        <f>Q181*H181</f>
        <v>0.0056999999999999993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232</v>
      </c>
      <c r="AT181" s="216" t="s">
        <v>227</v>
      </c>
      <c r="AU181" s="216" t="s">
        <v>86</v>
      </c>
      <c r="AY181" s="18" t="s">
        <v>225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232</v>
      </c>
      <c r="BM181" s="216" t="s">
        <v>921</v>
      </c>
    </row>
    <row r="182" s="13" customFormat="1">
      <c r="A182" s="13"/>
      <c r="B182" s="218"/>
      <c r="C182" s="219"/>
      <c r="D182" s="220" t="s">
        <v>234</v>
      </c>
      <c r="E182" s="221" t="s">
        <v>19</v>
      </c>
      <c r="F182" s="222" t="s">
        <v>922</v>
      </c>
      <c r="G182" s="219"/>
      <c r="H182" s="223">
        <v>38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234</v>
      </c>
      <c r="AU182" s="229" t="s">
        <v>86</v>
      </c>
      <c r="AV182" s="13" t="s">
        <v>86</v>
      </c>
      <c r="AW182" s="13" t="s">
        <v>37</v>
      </c>
      <c r="AX182" s="13" t="s">
        <v>84</v>
      </c>
      <c r="AY182" s="229" t="s">
        <v>225</v>
      </c>
    </row>
    <row r="183" s="2" customFormat="1">
      <c r="A183" s="39"/>
      <c r="B183" s="40"/>
      <c r="C183" s="205" t="s">
        <v>187</v>
      </c>
      <c r="D183" s="205" t="s">
        <v>227</v>
      </c>
      <c r="E183" s="206" t="s">
        <v>923</v>
      </c>
      <c r="F183" s="207" t="s">
        <v>924</v>
      </c>
      <c r="G183" s="208" t="s">
        <v>559</v>
      </c>
      <c r="H183" s="209">
        <v>38</v>
      </c>
      <c r="I183" s="210"/>
      <c r="J183" s="211">
        <f>ROUND(I183*H183,2)</f>
        <v>0</v>
      </c>
      <c r="K183" s="207" t="s">
        <v>231</v>
      </c>
      <c r="L183" s="45"/>
      <c r="M183" s="212" t="s">
        <v>19</v>
      </c>
      <c r="N183" s="213" t="s">
        <v>47</v>
      </c>
      <c r="O183" s="85"/>
      <c r="P183" s="214">
        <f>O183*H183</f>
        <v>0</v>
      </c>
      <c r="Q183" s="214">
        <v>0.00020000000000000001</v>
      </c>
      <c r="R183" s="214">
        <f>Q183*H183</f>
        <v>0.0076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232</v>
      </c>
      <c r="AT183" s="216" t="s">
        <v>227</v>
      </c>
      <c r="AU183" s="216" t="s">
        <v>86</v>
      </c>
      <c r="AY183" s="18" t="s">
        <v>225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84</v>
      </c>
      <c r="BK183" s="217">
        <f>ROUND(I183*H183,2)</f>
        <v>0</v>
      </c>
      <c r="BL183" s="18" t="s">
        <v>232</v>
      </c>
      <c r="BM183" s="216" t="s">
        <v>925</v>
      </c>
    </row>
    <row r="184" s="13" customFormat="1">
      <c r="A184" s="13"/>
      <c r="B184" s="218"/>
      <c r="C184" s="219"/>
      <c r="D184" s="220" t="s">
        <v>234</v>
      </c>
      <c r="E184" s="221" t="s">
        <v>19</v>
      </c>
      <c r="F184" s="222" t="s">
        <v>922</v>
      </c>
      <c r="G184" s="219"/>
      <c r="H184" s="223">
        <v>38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234</v>
      </c>
      <c r="AU184" s="229" t="s">
        <v>86</v>
      </c>
      <c r="AV184" s="13" t="s">
        <v>86</v>
      </c>
      <c r="AW184" s="13" t="s">
        <v>37</v>
      </c>
      <c r="AX184" s="13" t="s">
        <v>84</v>
      </c>
      <c r="AY184" s="229" t="s">
        <v>225</v>
      </c>
    </row>
    <row r="185" s="2" customFormat="1">
      <c r="A185" s="39"/>
      <c r="B185" s="40"/>
      <c r="C185" s="205" t="s">
        <v>595</v>
      </c>
      <c r="D185" s="205" t="s">
        <v>227</v>
      </c>
      <c r="E185" s="206" t="s">
        <v>926</v>
      </c>
      <c r="F185" s="207" t="s">
        <v>927</v>
      </c>
      <c r="G185" s="208" t="s">
        <v>559</v>
      </c>
      <c r="H185" s="209">
        <v>38</v>
      </c>
      <c r="I185" s="210"/>
      <c r="J185" s="211">
        <f>ROUND(I185*H185,2)</f>
        <v>0</v>
      </c>
      <c r="K185" s="207" t="s">
        <v>231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232</v>
      </c>
      <c r="AT185" s="216" t="s">
        <v>227</v>
      </c>
      <c r="AU185" s="216" t="s">
        <v>86</v>
      </c>
      <c r="AY185" s="18" t="s">
        <v>225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232</v>
      </c>
      <c r="BM185" s="216" t="s">
        <v>928</v>
      </c>
    </row>
    <row r="186" s="13" customFormat="1">
      <c r="A186" s="13"/>
      <c r="B186" s="218"/>
      <c r="C186" s="219"/>
      <c r="D186" s="220" t="s">
        <v>234</v>
      </c>
      <c r="E186" s="221" t="s">
        <v>19</v>
      </c>
      <c r="F186" s="222" t="s">
        <v>922</v>
      </c>
      <c r="G186" s="219"/>
      <c r="H186" s="223">
        <v>38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234</v>
      </c>
      <c r="AU186" s="229" t="s">
        <v>86</v>
      </c>
      <c r="AV186" s="13" t="s">
        <v>86</v>
      </c>
      <c r="AW186" s="13" t="s">
        <v>37</v>
      </c>
      <c r="AX186" s="13" t="s">
        <v>84</v>
      </c>
      <c r="AY186" s="229" t="s">
        <v>225</v>
      </c>
    </row>
    <row r="187" s="2" customFormat="1">
      <c r="A187" s="39"/>
      <c r="B187" s="40"/>
      <c r="C187" s="205" t="s">
        <v>607</v>
      </c>
      <c r="D187" s="205" t="s">
        <v>227</v>
      </c>
      <c r="E187" s="206" t="s">
        <v>1239</v>
      </c>
      <c r="F187" s="207" t="s">
        <v>1240</v>
      </c>
      <c r="G187" s="208" t="s">
        <v>559</v>
      </c>
      <c r="H187" s="209">
        <v>20</v>
      </c>
      <c r="I187" s="210"/>
      <c r="J187" s="211">
        <f>ROUND(I187*H187,2)</f>
        <v>0</v>
      </c>
      <c r="K187" s="207" t="s">
        <v>231</v>
      </c>
      <c r="L187" s="45"/>
      <c r="M187" s="212" t="s">
        <v>19</v>
      </c>
      <c r="N187" s="213" t="s">
        <v>47</v>
      </c>
      <c r="O187" s="85"/>
      <c r="P187" s="214">
        <f>O187*H187</f>
        <v>0</v>
      </c>
      <c r="Q187" s="214">
        <v>0.14066999999999999</v>
      </c>
      <c r="R187" s="214">
        <f>Q187*H187</f>
        <v>2.8133999999999997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232</v>
      </c>
      <c r="AT187" s="216" t="s">
        <v>227</v>
      </c>
      <c r="AU187" s="216" t="s">
        <v>86</v>
      </c>
      <c r="AY187" s="18" t="s">
        <v>225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84</v>
      </c>
      <c r="BK187" s="217">
        <f>ROUND(I187*H187,2)</f>
        <v>0</v>
      </c>
      <c r="BL187" s="18" t="s">
        <v>232</v>
      </c>
      <c r="BM187" s="216" t="s">
        <v>1241</v>
      </c>
    </row>
    <row r="188" s="13" customFormat="1">
      <c r="A188" s="13"/>
      <c r="B188" s="218"/>
      <c r="C188" s="219"/>
      <c r="D188" s="220" t="s">
        <v>234</v>
      </c>
      <c r="E188" s="221" t="s">
        <v>19</v>
      </c>
      <c r="F188" s="222" t="s">
        <v>1242</v>
      </c>
      <c r="G188" s="219"/>
      <c r="H188" s="223">
        <v>20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234</v>
      </c>
      <c r="AU188" s="229" t="s">
        <v>86</v>
      </c>
      <c r="AV188" s="13" t="s">
        <v>86</v>
      </c>
      <c r="AW188" s="13" t="s">
        <v>37</v>
      </c>
      <c r="AX188" s="13" t="s">
        <v>84</v>
      </c>
      <c r="AY188" s="229" t="s">
        <v>225</v>
      </c>
    </row>
    <row r="189" s="2" customFormat="1" ht="16.5" customHeight="1">
      <c r="A189" s="39"/>
      <c r="B189" s="40"/>
      <c r="C189" s="241" t="s">
        <v>624</v>
      </c>
      <c r="D189" s="241" t="s">
        <v>410</v>
      </c>
      <c r="E189" s="242" t="s">
        <v>1243</v>
      </c>
      <c r="F189" s="243" t="s">
        <v>1244</v>
      </c>
      <c r="G189" s="244" t="s">
        <v>559</v>
      </c>
      <c r="H189" s="245">
        <v>20.399999999999999</v>
      </c>
      <c r="I189" s="246"/>
      <c r="J189" s="247">
        <f>ROUND(I189*H189,2)</f>
        <v>0</v>
      </c>
      <c r="K189" s="243" t="s">
        <v>231</v>
      </c>
      <c r="L189" s="248"/>
      <c r="M189" s="249" t="s">
        <v>19</v>
      </c>
      <c r="N189" s="250" t="s">
        <v>47</v>
      </c>
      <c r="O189" s="85"/>
      <c r="P189" s="214">
        <f>O189*H189</f>
        <v>0</v>
      </c>
      <c r="Q189" s="214">
        <v>0.14999999999999999</v>
      </c>
      <c r="R189" s="214">
        <f>Q189*H189</f>
        <v>3.0599999999999996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365</v>
      </c>
      <c r="AT189" s="216" t="s">
        <v>410</v>
      </c>
      <c r="AU189" s="216" t="s">
        <v>86</v>
      </c>
      <c r="AY189" s="18" t="s">
        <v>225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84</v>
      </c>
      <c r="BK189" s="217">
        <f>ROUND(I189*H189,2)</f>
        <v>0</v>
      </c>
      <c r="BL189" s="18" t="s">
        <v>232</v>
      </c>
      <c r="BM189" s="216" t="s">
        <v>1245</v>
      </c>
    </row>
    <row r="190" s="13" customFormat="1">
      <c r="A190" s="13"/>
      <c r="B190" s="218"/>
      <c r="C190" s="219"/>
      <c r="D190" s="220" t="s">
        <v>234</v>
      </c>
      <c r="E190" s="219"/>
      <c r="F190" s="222" t="s">
        <v>1246</v>
      </c>
      <c r="G190" s="219"/>
      <c r="H190" s="223">
        <v>20.399999999999999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234</v>
      </c>
      <c r="AU190" s="229" t="s">
        <v>86</v>
      </c>
      <c r="AV190" s="13" t="s">
        <v>86</v>
      </c>
      <c r="AW190" s="13" t="s">
        <v>4</v>
      </c>
      <c r="AX190" s="13" t="s">
        <v>84</v>
      </c>
      <c r="AY190" s="229" t="s">
        <v>225</v>
      </c>
    </row>
    <row r="191" s="2" customFormat="1">
      <c r="A191" s="39"/>
      <c r="B191" s="40"/>
      <c r="C191" s="205" t="s">
        <v>630</v>
      </c>
      <c r="D191" s="205" t="s">
        <v>227</v>
      </c>
      <c r="E191" s="206" t="s">
        <v>929</v>
      </c>
      <c r="F191" s="207" t="s">
        <v>930</v>
      </c>
      <c r="G191" s="208" t="s">
        <v>559</v>
      </c>
      <c r="H191" s="209">
        <v>31</v>
      </c>
      <c r="I191" s="210"/>
      <c r="J191" s="211">
        <f>ROUND(I191*H191,2)</f>
        <v>0</v>
      </c>
      <c r="K191" s="207" t="s">
        <v>231</v>
      </c>
      <c r="L191" s="45"/>
      <c r="M191" s="212" t="s">
        <v>19</v>
      </c>
      <c r="N191" s="213" t="s">
        <v>47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232</v>
      </c>
      <c r="AT191" s="216" t="s">
        <v>227</v>
      </c>
      <c r="AU191" s="216" t="s">
        <v>86</v>
      </c>
      <c r="AY191" s="18" t="s">
        <v>225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84</v>
      </c>
      <c r="BK191" s="217">
        <f>ROUND(I191*H191,2)</f>
        <v>0</v>
      </c>
      <c r="BL191" s="18" t="s">
        <v>232</v>
      </c>
      <c r="BM191" s="216" t="s">
        <v>931</v>
      </c>
    </row>
    <row r="192" s="13" customFormat="1">
      <c r="A192" s="13"/>
      <c r="B192" s="218"/>
      <c r="C192" s="219"/>
      <c r="D192" s="220" t="s">
        <v>234</v>
      </c>
      <c r="E192" s="221" t="s">
        <v>19</v>
      </c>
      <c r="F192" s="222" t="s">
        <v>932</v>
      </c>
      <c r="G192" s="219"/>
      <c r="H192" s="223">
        <v>31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234</v>
      </c>
      <c r="AU192" s="229" t="s">
        <v>86</v>
      </c>
      <c r="AV192" s="13" t="s">
        <v>86</v>
      </c>
      <c r="AW192" s="13" t="s">
        <v>37</v>
      </c>
      <c r="AX192" s="13" t="s">
        <v>84</v>
      </c>
      <c r="AY192" s="229" t="s">
        <v>225</v>
      </c>
    </row>
    <row r="193" s="2" customFormat="1" ht="55.5" customHeight="1">
      <c r="A193" s="39"/>
      <c r="B193" s="40"/>
      <c r="C193" s="205" t="s">
        <v>634</v>
      </c>
      <c r="D193" s="205" t="s">
        <v>227</v>
      </c>
      <c r="E193" s="206" t="s">
        <v>933</v>
      </c>
      <c r="F193" s="207" t="s">
        <v>934</v>
      </c>
      <c r="G193" s="208" t="s">
        <v>559</v>
      </c>
      <c r="H193" s="209">
        <v>31</v>
      </c>
      <c r="I193" s="210"/>
      <c r="J193" s="211">
        <f>ROUND(I193*H193,2)</f>
        <v>0</v>
      </c>
      <c r="K193" s="207" t="s">
        <v>231</v>
      </c>
      <c r="L193" s="45"/>
      <c r="M193" s="212" t="s">
        <v>19</v>
      </c>
      <c r="N193" s="213" t="s">
        <v>47</v>
      </c>
      <c r="O193" s="85"/>
      <c r="P193" s="214">
        <f>O193*H193</f>
        <v>0</v>
      </c>
      <c r="Q193" s="214">
        <v>9.0000000000000006E-05</v>
      </c>
      <c r="R193" s="214">
        <f>Q193*H193</f>
        <v>0.0027900000000000004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232</v>
      </c>
      <c r="AT193" s="216" t="s">
        <v>227</v>
      </c>
      <c r="AU193" s="216" t="s">
        <v>86</v>
      </c>
      <c r="AY193" s="18" t="s">
        <v>225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232</v>
      </c>
      <c r="BM193" s="216" t="s">
        <v>935</v>
      </c>
    </row>
    <row r="194" s="13" customFormat="1">
      <c r="A194" s="13"/>
      <c r="B194" s="218"/>
      <c r="C194" s="219"/>
      <c r="D194" s="220" t="s">
        <v>234</v>
      </c>
      <c r="E194" s="221" t="s">
        <v>19</v>
      </c>
      <c r="F194" s="222" t="s">
        <v>932</v>
      </c>
      <c r="G194" s="219"/>
      <c r="H194" s="223">
        <v>31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234</v>
      </c>
      <c r="AU194" s="229" t="s">
        <v>86</v>
      </c>
      <c r="AV194" s="13" t="s">
        <v>86</v>
      </c>
      <c r="AW194" s="13" t="s">
        <v>37</v>
      </c>
      <c r="AX194" s="13" t="s">
        <v>84</v>
      </c>
      <c r="AY194" s="229" t="s">
        <v>225</v>
      </c>
    </row>
    <row r="195" s="2" customFormat="1">
      <c r="A195" s="39"/>
      <c r="B195" s="40"/>
      <c r="C195" s="205" t="s">
        <v>640</v>
      </c>
      <c r="D195" s="205" t="s">
        <v>227</v>
      </c>
      <c r="E195" s="206" t="s">
        <v>571</v>
      </c>
      <c r="F195" s="207" t="s">
        <v>572</v>
      </c>
      <c r="G195" s="208" t="s">
        <v>559</v>
      </c>
      <c r="H195" s="209">
        <v>54</v>
      </c>
      <c r="I195" s="210"/>
      <c r="J195" s="211">
        <f>ROUND(I195*H195,2)</f>
        <v>0</v>
      </c>
      <c r="K195" s="207" t="s">
        <v>231</v>
      </c>
      <c r="L195" s="45"/>
      <c r="M195" s="212" t="s">
        <v>19</v>
      </c>
      <c r="N195" s="213" t="s">
        <v>47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232</v>
      </c>
      <c r="AT195" s="216" t="s">
        <v>227</v>
      </c>
      <c r="AU195" s="216" t="s">
        <v>86</v>
      </c>
      <c r="AY195" s="18" t="s">
        <v>225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84</v>
      </c>
      <c r="BK195" s="217">
        <f>ROUND(I195*H195,2)</f>
        <v>0</v>
      </c>
      <c r="BL195" s="18" t="s">
        <v>232</v>
      </c>
      <c r="BM195" s="216" t="s">
        <v>936</v>
      </c>
    </row>
    <row r="196" s="13" customFormat="1">
      <c r="A196" s="13"/>
      <c r="B196" s="218"/>
      <c r="C196" s="219"/>
      <c r="D196" s="220" t="s">
        <v>234</v>
      </c>
      <c r="E196" s="221" t="s">
        <v>19</v>
      </c>
      <c r="F196" s="222" t="s">
        <v>932</v>
      </c>
      <c r="G196" s="219"/>
      <c r="H196" s="223">
        <v>31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234</v>
      </c>
      <c r="AU196" s="229" t="s">
        <v>86</v>
      </c>
      <c r="AV196" s="13" t="s">
        <v>86</v>
      </c>
      <c r="AW196" s="13" t="s">
        <v>37</v>
      </c>
      <c r="AX196" s="13" t="s">
        <v>76</v>
      </c>
      <c r="AY196" s="229" t="s">
        <v>225</v>
      </c>
    </row>
    <row r="197" s="13" customFormat="1">
      <c r="A197" s="13"/>
      <c r="B197" s="218"/>
      <c r="C197" s="219"/>
      <c r="D197" s="220" t="s">
        <v>234</v>
      </c>
      <c r="E197" s="221" t="s">
        <v>19</v>
      </c>
      <c r="F197" s="222" t="s">
        <v>1247</v>
      </c>
      <c r="G197" s="219"/>
      <c r="H197" s="223">
        <v>23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234</v>
      </c>
      <c r="AU197" s="229" t="s">
        <v>86</v>
      </c>
      <c r="AV197" s="13" t="s">
        <v>86</v>
      </c>
      <c r="AW197" s="13" t="s">
        <v>37</v>
      </c>
      <c r="AX197" s="13" t="s">
        <v>76</v>
      </c>
      <c r="AY197" s="229" t="s">
        <v>225</v>
      </c>
    </row>
    <row r="198" s="14" customFormat="1">
      <c r="A198" s="14"/>
      <c r="B198" s="230"/>
      <c r="C198" s="231"/>
      <c r="D198" s="220" t="s">
        <v>234</v>
      </c>
      <c r="E198" s="232" t="s">
        <v>19</v>
      </c>
      <c r="F198" s="233" t="s">
        <v>245</v>
      </c>
      <c r="G198" s="231"/>
      <c r="H198" s="234">
        <v>54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234</v>
      </c>
      <c r="AU198" s="240" t="s">
        <v>86</v>
      </c>
      <c r="AV198" s="14" t="s">
        <v>232</v>
      </c>
      <c r="AW198" s="14" t="s">
        <v>37</v>
      </c>
      <c r="AX198" s="14" t="s">
        <v>84</v>
      </c>
      <c r="AY198" s="240" t="s">
        <v>225</v>
      </c>
    </row>
    <row r="199" s="2" customFormat="1">
      <c r="A199" s="39"/>
      <c r="B199" s="40"/>
      <c r="C199" s="205" t="s">
        <v>644</v>
      </c>
      <c r="D199" s="205" t="s">
        <v>227</v>
      </c>
      <c r="E199" s="206" t="s">
        <v>938</v>
      </c>
      <c r="F199" s="207" t="s">
        <v>939</v>
      </c>
      <c r="G199" s="208" t="s">
        <v>559</v>
      </c>
      <c r="H199" s="209">
        <v>23</v>
      </c>
      <c r="I199" s="210"/>
      <c r="J199" s="211">
        <f>ROUND(I199*H199,2)</f>
        <v>0</v>
      </c>
      <c r="K199" s="207" t="s">
        <v>231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232</v>
      </c>
      <c r="AT199" s="216" t="s">
        <v>227</v>
      </c>
      <c r="AU199" s="216" t="s">
        <v>86</v>
      </c>
      <c r="AY199" s="18" t="s">
        <v>225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232</v>
      </c>
      <c r="BM199" s="216" t="s">
        <v>940</v>
      </c>
    </row>
    <row r="200" s="13" customFormat="1">
      <c r="A200" s="13"/>
      <c r="B200" s="218"/>
      <c r="C200" s="219"/>
      <c r="D200" s="220" t="s">
        <v>234</v>
      </c>
      <c r="E200" s="221" t="s">
        <v>19</v>
      </c>
      <c r="F200" s="222" t="s">
        <v>1247</v>
      </c>
      <c r="G200" s="219"/>
      <c r="H200" s="223">
        <v>23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234</v>
      </c>
      <c r="AU200" s="229" t="s">
        <v>86</v>
      </c>
      <c r="AV200" s="13" t="s">
        <v>86</v>
      </c>
      <c r="AW200" s="13" t="s">
        <v>37</v>
      </c>
      <c r="AX200" s="13" t="s">
        <v>84</v>
      </c>
      <c r="AY200" s="229" t="s">
        <v>225</v>
      </c>
    </row>
    <row r="201" s="2" customFormat="1">
      <c r="A201" s="39"/>
      <c r="B201" s="40"/>
      <c r="C201" s="205" t="s">
        <v>650</v>
      </c>
      <c r="D201" s="205" t="s">
        <v>227</v>
      </c>
      <c r="E201" s="206" t="s">
        <v>941</v>
      </c>
      <c r="F201" s="207" t="s">
        <v>942</v>
      </c>
      <c r="G201" s="208" t="s">
        <v>559</v>
      </c>
      <c r="H201" s="209">
        <v>23</v>
      </c>
      <c r="I201" s="210"/>
      <c r="J201" s="211">
        <f>ROUND(I201*H201,2)</f>
        <v>0</v>
      </c>
      <c r="K201" s="207" t="s">
        <v>231</v>
      </c>
      <c r="L201" s="45"/>
      <c r="M201" s="212" t="s">
        <v>19</v>
      </c>
      <c r="N201" s="213" t="s">
        <v>47</v>
      </c>
      <c r="O201" s="85"/>
      <c r="P201" s="214">
        <f>O201*H201</f>
        <v>0</v>
      </c>
      <c r="Q201" s="214">
        <v>3.0000000000000001E-05</v>
      </c>
      <c r="R201" s="214">
        <f>Q201*H201</f>
        <v>0.00068999999999999997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232</v>
      </c>
      <c r="AT201" s="216" t="s">
        <v>227</v>
      </c>
      <c r="AU201" s="216" t="s">
        <v>86</v>
      </c>
      <c r="AY201" s="18" t="s">
        <v>225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84</v>
      </c>
      <c r="BK201" s="217">
        <f>ROUND(I201*H201,2)</f>
        <v>0</v>
      </c>
      <c r="BL201" s="18" t="s">
        <v>232</v>
      </c>
      <c r="BM201" s="216" t="s">
        <v>943</v>
      </c>
    </row>
    <row r="202" s="13" customFormat="1">
      <c r="A202" s="13"/>
      <c r="B202" s="218"/>
      <c r="C202" s="219"/>
      <c r="D202" s="220" t="s">
        <v>234</v>
      </c>
      <c r="E202" s="221" t="s">
        <v>19</v>
      </c>
      <c r="F202" s="222" t="s">
        <v>1247</v>
      </c>
      <c r="G202" s="219"/>
      <c r="H202" s="223">
        <v>23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234</v>
      </c>
      <c r="AU202" s="229" t="s">
        <v>86</v>
      </c>
      <c r="AV202" s="13" t="s">
        <v>86</v>
      </c>
      <c r="AW202" s="13" t="s">
        <v>37</v>
      </c>
      <c r="AX202" s="13" t="s">
        <v>84</v>
      </c>
      <c r="AY202" s="229" t="s">
        <v>225</v>
      </c>
    </row>
    <row r="203" s="2" customFormat="1">
      <c r="A203" s="39"/>
      <c r="B203" s="40"/>
      <c r="C203" s="205" t="s">
        <v>944</v>
      </c>
      <c r="D203" s="205" t="s">
        <v>227</v>
      </c>
      <c r="E203" s="206" t="s">
        <v>574</v>
      </c>
      <c r="F203" s="207" t="s">
        <v>575</v>
      </c>
      <c r="G203" s="208" t="s">
        <v>576</v>
      </c>
      <c r="H203" s="209">
        <v>4</v>
      </c>
      <c r="I203" s="210"/>
      <c r="J203" s="211">
        <f>ROUND(I203*H203,2)</f>
        <v>0</v>
      </c>
      <c r="K203" s="207" t="s">
        <v>231</v>
      </c>
      <c r="L203" s="45"/>
      <c r="M203" s="212" t="s">
        <v>19</v>
      </c>
      <c r="N203" s="213" t="s">
        <v>47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232</v>
      </c>
      <c r="AT203" s="216" t="s">
        <v>227</v>
      </c>
      <c r="AU203" s="216" t="s">
        <v>86</v>
      </c>
      <c r="AY203" s="18" t="s">
        <v>225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84</v>
      </c>
      <c r="BK203" s="217">
        <f>ROUND(I203*H203,2)</f>
        <v>0</v>
      </c>
      <c r="BL203" s="18" t="s">
        <v>232</v>
      </c>
      <c r="BM203" s="216" t="s">
        <v>1248</v>
      </c>
    </row>
    <row r="204" s="2" customFormat="1" ht="78" customHeight="1">
      <c r="A204" s="39"/>
      <c r="B204" s="40"/>
      <c r="C204" s="205" t="s">
        <v>946</v>
      </c>
      <c r="D204" s="205" t="s">
        <v>227</v>
      </c>
      <c r="E204" s="206" t="s">
        <v>947</v>
      </c>
      <c r="F204" s="207" t="s">
        <v>948</v>
      </c>
      <c r="G204" s="208" t="s">
        <v>559</v>
      </c>
      <c r="H204" s="209">
        <v>24</v>
      </c>
      <c r="I204" s="210"/>
      <c r="J204" s="211">
        <f>ROUND(I204*H204,2)</f>
        <v>0</v>
      </c>
      <c r="K204" s="207" t="s">
        <v>231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9.0000000000000006E-05</v>
      </c>
      <c r="R204" s="214">
        <f>Q204*H204</f>
        <v>0.00216</v>
      </c>
      <c r="S204" s="214">
        <v>0.012</v>
      </c>
      <c r="T204" s="215">
        <f>S204*H204</f>
        <v>0.28800000000000003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232</v>
      </c>
      <c r="AT204" s="216" t="s">
        <v>227</v>
      </c>
      <c r="AU204" s="216" t="s">
        <v>86</v>
      </c>
      <c r="AY204" s="18" t="s">
        <v>225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232</v>
      </c>
      <c r="BM204" s="216" t="s">
        <v>949</v>
      </c>
    </row>
    <row r="205" s="2" customFormat="1">
      <c r="A205" s="39"/>
      <c r="B205" s="40"/>
      <c r="C205" s="41"/>
      <c r="D205" s="220" t="s">
        <v>414</v>
      </c>
      <c r="E205" s="41"/>
      <c r="F205" s="251" t="s">
        <v>950</v>
      </c>
      <c r="G205" s="41"/>
      <c r="H205" s="41"/>
      <c r="I205" s="252"/>
      <c r="J205" s="41"/>
      <c r="K205" s="41"/>
      <c r="L205" s="45"/>
      <c r="M205" s="253"/>
      <c r="N205" s="25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414</v>
      </c>
      <c r="AU205" s="18" t="s">
        <v>86</v>
      </c>
    </row>
    <row r="206" s="13" customFormat="1">
      <c r="A206" s="13"/>
      <c r="B206" s="218"/>
      <c r="C206" s="219"/>
      <c r="D206" s="220" t="s">
        <v>234</v>
      </c>
      <c r="E206" s="221" t="s">
        <v>783</v>
      </c>
      <c r="F206" s="222" t="s">
        <v>1035</v>
      </c>
      <c r="G206" s="219"/>
      <c r="H206" s="223">
        <v>24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234</v>
      </c>
      <c r="AU206" s="229" t="s">
        <v>86</v>
      </c>
      <c r="AV206" s="13" t="s">
        <v>86</v>
      </c>
      <c r="AW206" s="13" t="s">
        <v>37</v>
      </c>
      <c r="AX206" s="13" t="s">
        <v>84</v>
      </c>
      <c r="AY206" s="229" t="s">
        <v>225</v>
      </c>
    </row>
    <row r="207" s="2" customFormat="1" ht="55.5" customHeight="1">
      <c r="A207" s="39"/>
      <c r="B207" s="40"/>
      <c r="C207" s="205" t="s">
        <v>952</v>
      </c>
      <c r="D207" s="205" t="s">
        <v>227</v>
      </c>
      <c r="E207" s="206" t="s">
        <v>608</v>
      </c>
      <c r="F207" s="207" t="s">
        <v>667</v>
      </c>
      <c r="G207" s="208" t="s">
        <v>230</v>
      </c>
      <c r="H207" s="209">
        <v>11.4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232</v>
      </c>
      <c r="AT207" s="216" t="s">
        <v>227</v>
      </c>
      <c r="AU207" s="216" t="s">
        <v>86</v>
      </c>
      <c r="AY207" s="18" t="s">
        <v>225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232</v>
      </c>
      <c r="BM207" s="216" t="s">
        <v>955</v>
      </c>
    </row>
    <row r="208" s="2" customFormat="1">
      <c r="A208" s="39"/>
      <c r="B208" s="40"/>
      <c r="C208" s="41"/>
      <c r="D208" s="220" t="s">
        <v>414</v>
      </c>
      <c r="E208" s="41"/>
      <c r="F208" s="251" t="s">
        <v>669</v>
      </c>
      <c r="G208" s="41"/>
      <c r="H208" s="41"/>
      <c r="I208" s="252"/>
      <c r="J208" s="41"/>
      <c r="K208" s="41"/>
      <c r="L208" s="45"/>
      <c r="M208" s="253"/>
      <c r="N208" s="25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414</v>
      </c>
      <c r="AU208" s="18" t="s">
        <v>86</v>
      </c>
    </row>
    <row r="209" s="13" customFormat="1">
      <c r="A209" s="13"/>
      <c r="B209" s="218"/>
      <c r="C209" s="219"/>
      <c r="D209" s="220" t="s">
        <v>234</v>
      </c>
      <c r="E209" s="221" t="s">
        <v>19</v>
      </c>
      <c r="F209" s="222" t="s">
        <v>670</v>
      </c>
      <c r="G209" s="219"/>
      <c r="H209" s="223">
        <v>11.4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234</v>
      </c>
      <c r="AU209" s="229" t="s">
        <v>86</v>
      </c>
      <c r="AV209" s="13" t="s">
        <v>86</v>
      </c>
      <c r="AW209" s="13" t="s">
        <v>37</v>
      </c>
      <c r="AX209" s="13" t="s">
        <v>84</v>
      </c>
      <c r="AY209" s="229" t="s">
        <v>225</v>
      </c>
    </row>
    <row r="210" s="12" customFormat="1" ht="22.8" customHeight="1">
      <c r="A210" s="12"/>
      <c r="B210" s="189"/>
      <c r="C210" s="190"/>
      <c r="D210" s="191" t="s">
        <v>75</v>
      </c>
      <c r="E210" s="203" t="s">
        <v>628</v>
      </c>
      <c r="F210" s="203" t="s">
        <v>629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SUM(P211:P216)</f>
        <v>0</v>
      </c>
      <c r="Q210" s="197"/>
      <c r="R210" s="198">
        <f>SUM(R211:R216)</f>
        <v>0</v>
      </c>
      <c r="S210" s="197"/>
      <c r="T210" s="199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84</v>
      </c>
      <c r="AT210" s="201" t="s">
        <v>75</v>
      </c>
      <c r="AU210" s="201" t="s">
        <v>84</v>
      </c>
      <c r="AY210" s="200" t="s">
        <v>225</v>
      </c>
      <c r="BK210" s="202">
        <f>SUM(BK211:BK216)</f>
        <v>0</v>
      </c>
    </row>
    <row r="211" s="2" customFormat="1">
      <c r="A211" s="39"/>
      <c r="B211" s="40"/>
      <c r="C211" s="205" t="s">
        <v>954</v>
      </c>
      <c r="D211" s="205" t="s">
        <v>227</v>
      </c>
      <c r="E211" s="206" t="s">
        <v>631</v>
      </c>
      <c r="F211" s="207" t="s">
        <v>632</v>
      </c>
      <c r="G211" s="208" t="s">
        <v>361</v>
      </c>
      <c r="H211" s="209">
        <v>35.904000000000003</v>
      </c>
      <c r="I211" s="210"/>
      <c r="J211" s="211">
        <f>ROUND(I211*H211,2)</f>
        <v>0</v>
      </c>
      <c r="K211" s="207" t="s">
        <v>231</v>
      </c>
      <c r="L211" s="45"/>
      <c r="M211" s="212" t="s">
        <v>19</v>
      </c>
      <c r="N211" s="213" t="s">
        <v>47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232</v>
      </c>
      <c r="AT211" s="216" t="s">
        <v>227</v>
      </c>
      <c r="AU211" s="216" t="s">
        <v>86</v>
      </c>
      <c r="AY211" s="18" t="s">
        <v>225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84</v>
      </c>
      <c r="BK211" s="217">
        <f>ROUND(I211*H211,2)</f>
        <v>0</v>
      </c>
      <c r="BL211" s="18" t="s">
        <v>232</v>
      </c>
      <c r="BM211" s="216" t="s">
        <v>671</v>
      </c>
    </row>
    <row r="212" s="2" customFormat="1">
      <c r="A212" s="39"/>
      <c r="B212" s="40"/>
      <c r="C212" s="205" t="s">
        <v>956</v>
      </c>
      <c r="D212" s="205" t="s">
        <v>227</v>
      </c>
      <c r="E212" s="206" t="s">
        <v>635</v>
      </c>
      <c r="F212" s="207" t="s">
        <v>636</v>
      </c>
      <c r="G212" s="208" t="s">
        <v>361</v>
      </c>
      <c r="H212" s="209">
        <v>359.04000000000002</v>
      </c>
      <c r="I212" s="210"/>
      <c r="J212" s="211">
        <f>ROUND(I212*H212,2)</f>
        <v>0</v>
      </c>
      <c r="K212" s="207" t="s">
        <v>231</v>
      </c>
      <c r="L212" s="45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232</v>
      </c>
      <c r="AT212" s="216" t="s">
        <v>227</v>
      </c>
      <c r="AU212" s="216" t="s">
        <v>86</v>
      </c>
      <c r="AY212" s="18" t="s">
        <v>225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232</v>
      </c>
      <c r="BM212" s="216" t="s">
        <v>672</v>
      </c>
    </row>
    <row r="213" s="13" customFormat="1">
      <c r="A213" s="13"/>
      <c r="B213" s="218"/>
      <c r="C213" s="219"/>
      <c r="D213" s="220" t="s">
        <v>234</v>
      </c>
      <c r="E213" s="219"/>
      <c r="F213" s="222" t="s">
        <v>1362</v>
      </c>
      <c r="G213" s="219"/>
      <c r="H213" s="223">
        <v>359.04000000000002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234</v>
      </c>
      <c r="AU213" s="229" t="s">
        <v>86</v>
      </c>
      <c r="AV213" s="13" t="s">
        <v>86</v>
      </c>
      <c r="AW213" s="13" t="s">
        <v>4</v>
      </c>
      <c r="AX213" s="13" t="s">
        <v>84</v>
      </c>
      <c r="AY213" s="229" t="s">
        <v>225</v>
      </c>
    </row>
    <row r="214" s="2" customFormat="1" ht="44.25" customHeight="1">
      <c r="A214" s="39"/>
      <c r="B214" s="40"/>
      <c r="C214" s="205" t="s">
        <v>957</v>
      </c>
      <c r="D214" s="205" t="s">
        <v>227</v>
      </c>
      <c r="E214" s="206" t="s">
        <v>641</v>
      </c>
      <c r="F214" s="207" t="s">
        <v>642</v>
      </c>
      <c r="G214" s="208" t="s">
        <v>361</v>
      </c>
      <c r="H214" s="209">
        <v>6.4630000000000001</v>
      </c>
      <c r="I214" s="210"/>
      <c r="J214" s="211">
        <f>ROUND(I214*H214,2)</f>
        <v>0</v>
      </c>
      <c r="K214" s="207" t="s">
        <v>231</v>
      </c>
      <c r="L214" s="45"/>
      <c r="M214" s="212" t="s">
        <v>19</v>
      </c>
      <c r="N214" s="213" t="s">
        <v>47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232</v>
      </c>
      <c r="AT214" s="216" t="s">
        <v>227</v>
      </c>
      <c r="AU214" s="216" t="s">
        <v>86</v>
      </c>
      <c r="AY214" s="18" t="s">
        <v>225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84</v>
      </c>
      <c r="BK214" s="217">
        <f>ROUND(I214*H214,2)</f>
        <v>0</v>
      </c>
      <c r="BL214" s="18" t="s">
        <v>232</v>
      </c>
      <c r="BM214" s="216" t="s">
        <v>960</v>
      </c>
    </row>
    <row r="215" s="2" customFormat="1" ht="44.25" customHeight="1">
      <c r="A215" s="39"/>
      <c r="B215" s="40"/>
      <c r="C215" s="205" t="s">
        <v>959</v>
      </c>
      <c r="D215" s="205" t="s">
        <v>227</v>
      </c>
      <c r="E215" s="206" t="s">
        <v>645</v>
      </c>
      <c r="F215" s="207" t="s">
        <v>646</v>
      </c>
      <c r="G215" s="208" t="s">
        <v>361</v>
      </c>
      <c r="H215" s="209">
        <v>11.286</v>
      </c>
      <c r="I215" s="210"/>
      <c r="J215" s="211">
        <f>ROUND(I215*H215,2)</f>
        <v>0</v>
      </c>
      <c r="K215" s="207" t="s">
        <v>231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232</v>
      </c>
      <c r="AT215" s="216" t="s">
        <v>227</v>
      </c>
      <c r="AU215" s="216" t="s">
        <v>86</v>
      </c>
      <c r="AY215" s="18" t="s">
        <v>225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232</v>
      </c>
      <c r="BM215" s="216" t="s">
        <v>966</v>
      </c>
    </row>
    <row r="216" s="2" customFormat="1" ht="44.25" customHeight="1">
      <c r="A216" s="39"/>
      <c r="B216" s="40"/>
      <c r="C216" s="205" t="s">
        <v>961</v>
      </c>
      <c r="D216" s="205" t="s">
        <v>227</v>
      </c>
      <c r="E216" s="206" t="s">
        <v>968</v>
      </c>
      <c r="F216" s="207" t="s">
        <v>841</v>
      </c>
      <c r="G216" s="208" t="s">
        <v>361</v>
      </c>
      <c r="H216" s="209">
        <v>14.16</v>
      </c>
      <c r="I216" s="210"/>
      <c r="J216" s="211">
        <f>ROUND(I216*H216,2)</f>
        <v>0</v>
      </c>
      <c r="K216" s="207" t="s">
        <v>231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232</v>
      </c>
      <c r="AT216" s="216" t="s">
        <v>227</v>
      </c>
      <c r="AU216" s="216" t="s">
        <v>86</v>
      </c>
      <c r="AY216" s="18" t="s">
        <v>225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232</v>
      </c>
      <c r="BM216" s="216" t="s">
        <v>969</v>
      </c>
    </row>
    <row r="217" s="12" customFormat="1" ht="22.8" customHeight="1">
      <c r="A217" s="12"/>
      <c r="B217" s="189"/>
      <c r="C217" s="190"/>
      <c r="D217" s="191" t="s">
        <v>75</v>
      </c>
      <c r="E217" s="203" t="s">
        <v>648</v>
      </c>
      <c r="F217" s="203" t="s">
        <v>649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P218</f>
        <v>0</v>
      </c>
      <c r="Q217" s="197"/>
      <c r="R217" s="198">
        <f>R218</f>
        <v>0</v>
      </c>
      <c r="S217" s="197"/>
      <c r="T217" s="199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0" t="s">
        <v>84</v>
      </c>
      <c r="AT217" s="201" t="s">
        <v>75</v>
      </c>
      <c r="AU217" s="201" t="s">
        <v>84</v>
      </c>
      <c r="AY217" s="200" t="s">
        <v>225</v>
      </c>
      <c r="BK217" s="202">
        <f>BK218</f>
        <v>0</v>
      </c>
    </row>
    <row r="218" s="2" customFormat="1" ht="44.25" customHeight="1">
      <c r="A218" s="39"/>
      <c r="B218" s="40"/>
      <c r="C218" s="205" t="s">
        <v>965</v>
      </c>
      <c r="D218" s="205" t="s">
        <v>227</v>
      </c>
      <c r="E218" s="206" t="s">
        <v>674</v>
      </c>
      <c r="F218" s="207" t="s">
        <v>675</v>
      </c>
      <c r="G218" s="208" t="s">
        <v>361</v>
      </c>
      <c r="H218" s="209">
        <v>67.923000000000002</v>
      </c>
      <c r="I218" s="210"/>
      <c r="J218" s="211">
        <f>ROUND(I218*H218,2)</f>
        <v>0</v>
      </c>
      <c r="K218" s="207" t="s">
        <v>231</v>
      </c>
      <c r="L218" s="45"/>
      <c r="M218" s="212" t="s">
        <v>19</v>
      </c>
      <c r="N218" s="213" t="s">
        <v>47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232</v>
      </c>
      <c r="AT218" s="216" t="s">
        <v>227</v>
      </c>
      <c r="AU218" s="216" t="s">
        <v>86</v>
      </c>
      <c r="AY218" s="18" t="s">
        <v>225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84</v>
      </c>
      <c r="BK218" s="217">
        <f>ROUND(I218*H218,2)</f>
        <v>0</v>
      </c>
      <c r="BL218" s="18" t="s">
        <v>232</v>
      </c>
      <c r="BM218" s="216" t="s">
        <v>971</v>
      </c>
    </row>
    <row r="219" s="12" customFormat="1" ht="25.92" customHeight="1">
      <c r="A219" s="12"/>
      <c r="B219" s="189"/>
      <c r="C219" s="190"/>
      <c r="D219" s="191" t="s">
        <v>75</v>
      </c>
      <c r="E219" s="192" t="s">
        <v>677</v>
      </c>
      <c r="F219" s="192" t="s">
        <v>678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P220+P232</f>
        <v>0</v>
      </c>
      <c r="Q219" s="197"/>
      <c r="R219" s="198">
        <f>R220+R232</f>
        <v>0.34283919999999996</v>
      </c>
      <c r="S219" s="197"/>
      <c r="T219" s="199">
        <f>T220+T232</f>
        <v>0.245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86</v>
      </c>
      <c r="AT219" s="201" t="s">
        <v>75</v>
      </c>
      <c r="AU219" s="201" t="s">
        <v>76</v>
      </c>
      <c r="AY219" s="200" t="s">
        <v>225</v>
      </c>
      <c r="BK219" s="202">
        <f>BK220+BK232</f>
        <v>0</v>
      </c>
    </row>
    <row r="220" s="12" customFormat="1" ht="22.8" customHeight="1">
      <c r="A220" s="12"/>
      <c r="B220" s="189"/>
      <c r="C220" s="190"/>
      <c r="D220" s="191" t="s">
        <v>75</v>
      </c>
      <c r="E220" s="203" t="s">
        <v>679</v>
      </c>
      <c r="F220" s="203" t="s">
        <v>680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SUM(P221:P231)</f>
        <v>0</v>
      </c>
      <c r="Q220" s="197"/>
      <c r="R220" s="198">
        <f>SUM(R221:R231)</f>
        <v>0.32129999999999997</v>
      </c>
      <c r="S220" s="197"/>
      <c r="T220" s="199">
        <f>SUM(T221:T231)</f>
        <v>0.245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86</v>
      </c>
      <c r="AT220" s="201" t="s">
        <v>75</v>
      </c>
      <c r="AU220" s="201" t="s">
        <v>84</v>
      </c>
      <c r="AY220" s="200" t="s">
        <v>225</v>
      </c>
      <c r="BK220" s="202">
        <f>SUM(BK221:BK231)</f>
        <v>0</v>
      </c>
    </row>
    <row r="221" s="2" customFormat="1">
      <c r="A221" s="39"/>
      <c r="B221" s="40"/>
      <c r="C221" s="205" t="s">
        <v>967</v>
      </c>
      <c r="D221" s="205" t="s">
        <v>227</v>
      </c>
      <c r="E221" s="206" t="s">
        <v>681</v>
      </c>
      <c r="F221" s="207" t="s">
        <v>682</v>
      </c>
      <c r="G221" s="208" t="s">
        <v>683</v>
      </c>
      <c r="H221" s="209">
        <v>306</v>
      </c>
      <c r="I221" s="210"/>
      <c r="J221" s="211">
        <f>ROUND(I221*H221,2)</f>
        <v>0</v>
      </c>
      <c r="K221" s="207" t="s">
        <v>231</v>
      </c>
      <c r="L221" s="45"/>
      <c r="M221" s="212" t="s">
        <v>19</v>
      </c>
      <c r="N221" s="213" t="s">
        <v>47</v>
      </c>
      <c r="O221" s="85"/>
      <c r="P221" s="214">
        <f>O221*H221</f>
        <v>0</v>
      </c>
      <c r="Q221" s="214">
        <v>5.0000000000000002E-05</v>
      </c>
      <c r="R221" s="214">
        <f>Q221*H221</f>
        <v>0.015300000000000001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128</v>
      </c>
      <c r="AT221" s="216" t="s">
        <v>227</v>
      </c>
      <c r="AU221" s="216" t="s">
        <v>86</v>
      </c>
      <c r="AY221" s="18" t="s">
        <v>225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84</v>
      </c>
      <c r="BK221" s="217">
        <f>ROUND(I221*H221,2)</f>
        <v>0</v>
      </c>
      <c r="BL221" s="18" t="s">
        <v>128</v>
      </c>
      <c r="BM221" s="216" t="s">
        <v>684</v>
      </c>
    </row>
    <row r="222" s="13" customFormat="1">
      <c r="A222" s="13"/>
      <c r="B222" s="218"/>
      <c r="C222" s="219"/>
      <c r="D222" s="220" t="s">
        <v>234</v>
      </c>
      <c r="E222" s="221" t="s">
        <v>19</v>
      </c>
      <c r="F222" s="222" t="s">
        <v>1363</v>
      </c>
      <c r="G222" s="219"/>
      <c r="H222" s="223">
        <v>306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234</v>
      </c>
      <c r="AU222" s="229" t="s">
        <v>86</v>
      </c>
      <c r="AV222" s="13" t="s">
        <v>86</v>
      </c>
      <c r="AW222" s="13" t="s">
        <v>37</v>
      </c>
      <c r="AX222" s="13" t="s">
        <v>84</v>
      </c>
      <c r="AY222" s="229" t="s">
        <v>225</v>
      </c>
    </row>
    <row r="223" s="2" customFormat="1" ht="16.5" customHeight="1">
      <c r="A223" s="39"/>
      <c r="B223" s="40"/>
      <c r="C223" s="241" t="s">
        <v>970</v>
      </c>
      <c r="D223" s="241" t="s">
        <v>410</v>
      </c>
      <c r="E223" s="242" t="s">
        <v>686</v>
      </c>
      <c r="F223" s="243" t="s">
        <v>687</v>
      </c>
      <c r="G223" s="244" t="s">
        <v>361</v>
      </c>
      <c r="H223" s="245">
        <v>0.30599999999999999</v>
      </c>
      <c r="I223" s="246"/>
      <c r="J223" s="247">
        <f>ROUND(I223*H223,2)</f>
        <v>0</v>
      </c>
      <c r="K223" s="243" t="s">
        <v>19</v>
      </c>
      <c r="L223" s="248"/>
      <c r="M223" s="249" t="s">
        <v>19</v>
      </c>
      <c r="N223" s="250" t="s">
        <v>47</v>
      </c>
      <c r="O223" s="85"/>
      <c r="P223" s="214">
        <f>O223*H223</f>
        <v>0</v>
      </c>
      <c r="Q223" s="214">
        <v>1</v>
      </c>
      <c r="R223" s="214">
        <f>Q223*H223</f>
        <v>0.30599999999999999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175</v>
      </c>
      <c r="AT223" s="216" t="s">
        <v>410</v>
      </c>
      <c r="AU223" s="216" t="s">
        <v>86</v>
      </c>
      <c r="AY223" s="18" t="s">
        <v>225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84</v>
      </c>
      <c r="BK223" s="217">
        <f>ROUND(I223*H223,2)</f>
        <v>0</v>
      </c>
      <c r="BL223" s="18" t="s">
        <v>128</v>
      </c>
      <c r="BM223" s="216" t="s">
        <v>688</v>
      </c>
    </row>
    <row r="224" s="2" customFormat="1">
      <c r="A224" s="39"/>
      <c r="B224" s="40"/>
      <c r="C224" s="41"/>
      <c r="D224" s="220" t="s">
        <v>414</v>
      </c>
      <c r="E224" s="41"/>
      <c r="F224" s="251" t="s">
        <v>689</v>
      </c>
      <c r="G224" s="41"/>
      <c r="H224" s="41"/>
      <c r="I224" s="252"/>
      <c r="J224" s="41"/>
      <c r="K224" s="41"/>
      <c r="L224" s="45"/>
      <c r="M224" s="253"/>
      <c r="N224" s="25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414</v>
      </c>
      <c r="AU224" s="18" t="s">
        <v>86</v>
      </c>
    </row>
    <row r="225" s="13" customFormat="1">
      <c r="A225" s="13"/>
      <c r="B225" s="218"/>
      <c r="C225" s="219"/>
      <c r="D225" s="220" t="s">
        <v>234</v>
      </c>
      <c r="E225" s="219"/>
      <c r="F225" s="222" t="s">
        <v>1364</v>
      </c>
      <c r="G225" s="219"/>
      <c r="H225" s="223">
        <v>0.30599999999999999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234</v>
      </c>
      <c r="AU225" s="229" t="s">
        <v>86</v>
      </c>
      <c r="AV225" s="13" t="s">
        <v>86</v>
      </c>
      <c r="AW225" s="13" t="s">
        <v>4</v>
      </c>
      <c r="AX225" s="13" t="s">
        <v>84</v>
      </c>
      <c r="AY225" s="229" t="s">
        <v>225</v>
      </c>
    </row>
    <row r="226" s="2" customFormat="1">
      <c r="A226" s="39"/>
      <c r="B226" s="40"/>
      <c r="C226" s="205" t="s">
        <v>972</v>
      </c>
      <c r="D226" s="205" t="s">
        <v>227</v>
      </c>
      <c r="E226" s="206" t="s">
        <v>691</v>
      </c>
      <c r="F226" s="207" t="s">
        <v>692</v>
      </c>
      <c r="G226" s="208" t="s">
        <v>683</v>
      </c>
      <c r="H226" s="209">
        <v>245</v>
      </c>
      <c r="I226" s="210"/>
      <c r="J226" s="211">
        <f>ROUND(I226*H226,2)</f>
        <v>0</v>
      </c>
      <c r="K226" s="207" t="s">
        <v>231</v>
      </c>
      <c r="L226" s="45"/>
      <c r="M226" s="212" t="s">
        <v>19</v>
      </c>
      <c r="N226" s="213" t="s">
        <v>47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0.001</v>
      </c>
      <c r="T226" s="215">
        <f>S226*H226</f>
        <v>0.245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128</v>
      </c>
      <c r="AT226" s="216" t="s">
        <v>227</v>
      </c>
      <c r="AU226" s="216" t="s">
        <v>86</v>
      </c>
      <c r="AY226" s="18" t="s">
        <v>225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128</v>
      </c>
      <c r="BM226" s="216" t="s">
        <v>693</v>
      </c>
    </row>
    <row r="227" s="13" customFormat="1">
      <c r="A227" s="13"/>
      <c r="B227" s="218"/>
      <c r="C227" s="219"/>
      <c r="D227" s="220" t="s">
        <v>234</v>
      </c>
      <c r="E227" s="221" t="s">
        <v>19</v>
      </c>
      <c r="F227" s="222" t="s">
        <v>1365</v>
      </c>
      <c r="G227" s="219"/>
      <c r="H227" s="223">
        <v>245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234</v>
      </c>
      <c r="AU227" s="229" t="s">
        <v>86</v>
      </c>
      <c r="AV227" s="13" t="s">
        <v>86</v>
      </c>
      <c r="AW227" s="13" t="s">
        <v>37</v>
      </c>
      <c r="AX227" s="13" t="s">
        <v>84</v>
      </c>
      <c r="AY227" s="229" t="s">
        <v>225</v>
      </c>
    </row>
    <row r="228" s="2" customFormat="1" ht="16.5" customHeight="1">
      <c r="A228" s="39"/>
      <c r="B228" s="40"/>
      <c r="C228" s="205" t="s">
        <v>974</v>
      </c>
      <c r="D228" s="205" t="s">
        <v>227</v>
      </c>
      <c r="E228" s="206" t="s">
        <v>695</v>
      </c>
      <c r="F228" s="207" t="s">
        <v>696</v>
      </c>
      <c r="G228" s="208" t="s">
        <v>683</v>
      </c>
      <c r="H228" s="209">
        <v>3995</v>
      </c>
      <c r="I228" s="210"/>
      <c r="J228" s="211">
        <f>ROUND(I228*H228,2)</f>
        <v>0</v>
      </c>
      <c r="K228" s="207" t="s">
        <v>19</v>
      </c>
      <c r="L228" s="45"/>
      <c r="M228" s="212" t="s">
        <v>19</v>
      </c>
      <c r="N228" s="213" t="s">
        <v>47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128</v>
      </c>
      <c r="AT228" s="216" t="s">
        <v>227</v>
      </c>
      <c r="AU228" s="216" t="s">
        <v>86</v>
      </c>
      <c r="AY228" s="18" t="s">
        <v>225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84</v>
      </c>
      <c r="BK228" s="217">
        <f>ROUND(I228*H228,2)</f>
        <v>0</v>
      </c>
      <c r="BL228" s="18" t="s">
        <v>128</v>
      </c>
      <c r="BM228" s="216" t="s">
        <v>697</v>
      </c>
    </row>
    <row r="229" s="2" customFormat="1">
      <c r="A229" s="39"/>
      <c r="B229" s="40"/>
      <c r="C229" s="41"/>
      <c r="D229" s="220" t="s">
        <v>414</v>
      </c>
      <c r="E229" s="41"/>
      <c r="F229" s="251" t="s">
        <v>698</v>
      </c>
      <c r="G229" s="41"/>
      <c r="H229" s="41"/>
      <c r="I229" s="252"/>
      <c r="J229" s="41"/>
      <c r="K229" s="41"/>
      <c r="L229" s="45"/>
      <c r="M229" s="253"/>
      <c r="N229" s="25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414</v>
      </c>
      <c r="AU229" s="18" t="s">
        <v>86</v>
      </c>
    </row>
    <row r="230" s="13" customFormat="1">
      <c r="A230" s="13"/>
      <c r="B230" s="218"/>
      <c r="C230" s="219"/>
      <c r="D230" s="220" t="s">
        <v>234</v>
      </c>
      <c r="E230" s="219"/>
      <c r="F230" s="222" t="s">
        <v>1366</v>
      </c>
      <c r="G230" s="219"/>
      <c r="H230" s="223">
        <v>3995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234</v>
      </c>
      <c r="AU230" s="229" t="s">
        <v>86</v>
      </c>
      <c r="AV230" s="13" t="s">
        <v>86</v>
      </c>
      <c r="AW230" s="13" t="s">
        <v>4</v>
      </c>
      <c r="AX230" s="13" t="s">
        <v>84</v>
      </c>
      <c r="AY230" s="229" t="s">
        <v>225</v>
      </c>
    </row>
    <row r="231" s="2" customFormat="1" ht="44.25" customHeight="1">
      <c r="A231" s="39"/>
      <c r="B231" s="40"/>
      <c r="C231" s="205" t="s">
        <v>976</v>
      </c>
      <c r="D231" s="205" t="s">
        <v>227</v>
      </c>
      <c r="E231" s="206" t="s">
        <v>700</v>
      </c>
      <c r="F231" s="207" t="s">
        <v>701</v>
      </c>
      <c r="G231" s="208" t="s">
        <v>361</v>
      </c>
      <c r="H231" s="209">
        <v>0.32100000000000001</v>
      </c>
      <c r="I231" s="210"/>
      <c r="J231" s="211">
        <f>ROUND(I231*H231,2)</f>
        <v>0</v>
      </c>
      <c r="K231" s="207" t="s">
        <v>231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128</v>
      </c>
      <c r="AT231" s="216" t="s">
        <v>227</v>
      </c>
      <c r="AU231" s="216" t="s">
        <v>86</v>
      </c>
      <c r="AY231" s="18" t="s">
        <v>225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128</v>
      </c>
      <c r="BM231" s="216" t="s">
        <v>702</v>
      </c>
    </row>
    <row r="232" s="12" customFormat="1" ht="22.8" customHeight="1">
      <c r="A232" s="12"/>
      <c r="B232" s="189"/>
      <c r="C232" s="190"/>
      <c r="D232" s="191" t="s">
        <v>75</v>
      </c>
      <c r="E232" s="203" t="s">
        <v>703</v>
      </c>
      <c r="F232" s="203" t="s">
        <v>704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SUM(P233:P235)</f>
        <v>0</v>
      </c>
      <c r="Q232" s="197"/>
      <c r="R232" s="198">
        <f>SUM(R233:R235)</f>
        <v>0.021539200000000001</v>
      </c>
      <c r="S232" s="197"/>
      <c r="T232" s="199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0" t="s">
        <v>86</v>
      </c>
      <c r="AT232" s="201" t="s">
        <v>75</v>
      </c>
      <c r="AU232" s="201" t="s">
        <v>84</v>
      </c>
      <c r="AY232" s="200" t="s">
        <v>225</v>
      </c>
      <c r="BK232" s="202">
        <f>SUM(BK233:BK235)</f>
        <v>0</v>
      </c>
    </row>
    <row r="233" s="2" customFormat="1" ht="33" customHeight="1">
      <c r="A233" s="39"/>
      <c r="B233" s="40"/>
      <c r="C233" s="205" t="s">
        <v>978</v>
      </c>
      <c r="D233" s="205" t="s">
        <v>227</v>
      </c>
      <c r="E233" s="206" t="s">
        <v>705</v>
      </c>
      <c r="F233" s="207" t="s">
        <v>706</v>
      </c>
      <c r="G233" s="208" t="s">
        <v>230</v>
      </c>
      <c r="H233" s="209">
        <v>67.310000000000002</v>
      </c>
      <c r="I233" s="210"/>
      <c r="J233" s="211">
        <f>ROUND(I233*H233,2)</f>
        <v>0</v>
      </c>
      <c r="K233" s="207" t="s">
        <v>231</v>
      </c>
      <c r="L233" s="45"/>
      <c r="M233" s="212" t="s">
        <v>19</v>
      </c>
      <c r="N233" s="213" t="s">
        <v>47</v>
      </c>
      <c r="O233" s="85"/>
      <c r="P233" s="214">
        <f>O233*H233</f>
        <v>0</v>
      </c>
      <c r="Q233" s="214">
        <v>0.00032000000000000003</v>
      </c>
      <c r="R233" s="214">
        <f>Q233*H233</f>
        <v>0.021539200000000001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128</v>
      </c>
      <c r="AT233" s="216" t="s">
        <v>227</v>
      </c>
      <c r="AU233" s="216" t="s">
        <v>86</v>
      </c>
      <c r="AY233" s="18" t="s">
        <v>225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84</v>
      </c>
      <c r="BK233" s="217">
        <f>ROUND(I233*H233,2)</f>
        <v>0</v>
      </c>
      <c r="BL233" s="18" t="s">
        <v>128</v>
      </c>
      <c r="BM233" s="216" t="s">
        <v>707</v>
      </c>
    </row>
    <row r="234" s="2" customFormat="1">
      <c r="A234" s="39"/>
      <c r="B234" s="40"/>
      <c r="C234" s="41"/>
      <c r="D234" s="220" t="s">
        <v>414</v>
      </c>
      <c r="E234" s="41"/>
      <c r="F234" s="251" t="s">
        <v>708</v>
      </c>
      <c r="G234" s="41"/>
      <c r="H234" s="41"/>
      <c r="I234" s="252"/>
      <c r="J234" s="41"/>
      <c r="K234" s="41"/>
      <c r="L234" s="45"/>
      <c r="M234" s="253"/>
      <c r="N234" s="254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414</v>
      </c>
      <c r="AU234" s="18" t="s">
        <v>86</v>
      </c>
    </row>
    <row r="235" s="13" customFormat="1">
      <c r="A235" s="13"/>
      <c r="B235" s="218"/>
      <c r="C235" s="219"/>
      <c r="D235" s="220" t="s">
        <v>234</v>
      </c>
      <c r="E235" s="221" t="s">
        <v>19</v>
      </c>
      <c r="F235" s="222" t="s">
        <v>1367</v>
      </c>
      <c r="G235" s="219"/>
      <c r="H235" s="223">
        <v>67.310000000000002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234</v>
      </c>
      <c r="AU235" s="229" t="s">
        <v>86</v>
      </c>
      <c r="AV235" s="13" t="s">
        <v>86</v>
      </c>
      <c r="AW235" s="13" t="s">
        <v>37</v>
      </c>
      <c r="AX235" s="13" t="s">
        <v>84</v>
      </c>
      <c r="AY235" s="229" t="s">
        <v>225</v>
      </c>
    </row>
    <row r="236" s="12" customFormat="1" ht="25.92" customHeight="1">
      <c r="A236" s="12"/>
      <c r="B236" s="189"/>
      <c r="C236" s="190"/>
      <c r="D236" s="191" t="s">
        <v>75</v>
      </c>
      <c r="E236" s="192" t="s">
        <v>410</v>
      </c>
      <c r="F236" s="192" t="s">
        <v>983</v>
      </c>
      <c r="G236" s="190"/>
      <c r="H236" s="190"/>
      <c r="I236" s="193"/>
      <c r="J236" s="194">
        <f>BK236</f>
        <v>0</v>
      </c>
      <c r="K236" s="190"/>
      <c r="L236" s="195"/>
      <c r="M236" s="196"/>
      <c r="N236" s="197"/>
      <c r="O236" s="197"/>
      <c r="P236" s="198">
        <f>P237</f>
        <v>0</v>
      </c>
      <c r="Q236" s="197"/>
      <c r="R236" s="198">
        <f>R237</f>
        <v>0.024839999999999997</v>
      </c>
      <c r="S236" s="197"/>
      <c r="T236" s="199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273</v>
      </c>
      <c r="AT236" s="201" t="s">
        <v>75</v>
      </c>
      <c r="AU236" s="201" t="s">
        <v>76</v>
      </c>
      <c r="AY236" s="200" t="s">
        <v>225</v>
      </c>
      <c r="BK236" s="202">
        <f>BK237</f>
        <v>0</v>
      </c>
    </row>
    <row r="237" s="12" customFormat="1" ht="22.8" customHeight="1">
      <c r="A237" s="12"/>
      <c r="B237" s="189"/>
      <c r="C237" s="190"/>
      <c r="D237" s="191" t="s">
        <v>75</v>
      </c>
      <c r="E237" s="203" t="s">
        <v>984</v>
      </c>
      <c r="F237" s="203" t="s">
        <v>985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SUM(P238:P241)</f>
        <v>0</v>
      </c>
      <c r="Q237" s="197"/>
      <c r="R237" s="198">
        <f>SUM(R238:R241)</f>
        <v>0.024839999999999997</v>
      </c>
      <c r="S237" s="197"/>
      <c r="T237" s="199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273</v>
      </c>
      <c r="AT237" s="201" t="s">
        <v>75</v>
      </c>
      <c r="AU237" s="201" t="s">
        <v>84</v>
      </c>
      <c r="AY237" s="200" t="s">
        <v>225</v>
      </c>
      <c r="BK237" s="202">
        <f>SUM(BK238:BK241)</f>
        <v>0</v>
      </c>
    </row>
    <row r="238" s="2" customFormat="1">
      <c r="A238" s="39"/>
      <c r="B238" s="40"/>
      <c r="C238" s="205" t="s">
        <v>980</v>
      </c>
      <c r="D238" s="205" t="s">
        <v>227</v>
      </c>
      <c r="E238" s="206" t="s">
        <v>987</v>
      </c>
      <c r="F238" s="207" t="s">
        <v>988</v>
      </c>
      <c r="G238" s="208" t="s">
        <v>559</v>
      </c>
      <c r="H238" s="209">
        <v>36</v>
      </c>
      <c r="I238" s="210"/>
      <c r="J238" s="211">
        <f>ROUND(I238*H238,2)</f>
        <v>0</v>
      </c>
      <c r="K238" s="207" t="s">
        <v>231</v>
      </c>
      <c r="L238" s="45"/>
      <c r="M238" s="212" t="s">
        <v>19</v>
      </c>
      <c r="N238" s="213" t="s">
        <v>47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989</v>
      </c>
      <c r="AT238" s="216" t="s">
        <v>227</v>
      </c>
      <c r="AU238" s="216" t="s">
        <v>86</v>
      </c>
      <c r="AY238" s="18" t="s">
        <v>225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84</v>
      </c>
      <c r="BK238" s="217">
        <f>ROUND(I238*H238,2)</f>
        <v>0</v>
      </c>
      <c r="BL238" s="18" t="s">
        <v>989</v>
      </c>
      <c r="BM238" s="216" t="s">
        <v>990</v>
      </c>
    </row>
    <row r="239" s="13" customFormat="1">
      <c r="A239" s="13"/>
      <c r="B239" s="218"/>
      <c r="C239" s="219"/>
      <c r="D239" s="220" t="s">
        <v>234</v>
      </c>
      <c r="E239" s="221" t="s">
        <v>19</v>
      </c>
      <c r="F239" s="222" t="s">
        <v>1142</v>
      </c>
      <c r="G239" s="219"/>
      <c r="H239" s="223">
        <v>36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234</v>
      </c>
      <c r="AU239" s="229" t="s">
        <v>86</v>
      </c>
      <c r="AV239" s="13" t="s">
        <v>86</v>
      </c>
      <c r="AW239" s="13" t="s">
        <v>37</v>
      </c>
      <c r="AX239" s="13" t="s">
        <v>84</v>
      </c>
      <c r="AY239" s="229" t="s">
        <v>225</v>
      </c>
    </row>
    <row r="240" s="2" customFormat="1" ht="16.5" customHeight="1">
      <c r="A240" s="39"/>
      <c r="B240" s="40"/>
      <c r="C240" s="241" t="s">
        <v>981</v>
      </c>
      <c r="D240" s="241" t="s">
        <v>410</v>
      </c>
      <c r="E240" s="242" t="s">
        <v>993</v>
      </c>
      <c r="F240" s="243" t="s">
        <v>994</v>
      </c>
      <c r="G240" s="244" t="s">
        <v>559</v>
      </c>
      <c r="H240" s="245">
        <v>36</v>
      </c>
      <c r="I240" s="246"/>
      <c r="J240" s="247">
        <f>ROUND(I240*H240,2)</f>
        <v>0</v>
      </c>
      <c r="K240" s="243" t="s">
        <v>19</v>
      </c>
      <c r="L240" s="248"/>
      <c r="M240" s="249" t="s">
        <v>19</v>
      </c>
      <c r="N240" s="250" t="s">
        <v>47</v>
      </c>
      <c r="O240" s="85"/>
      <c r="P240" s="214">
        <f>O240*H240</f>
        <v>0</v>
      </c>
      <c r="Q240" s="214">
        <v>0.00068999999999999997</v>
      </c>
      <c r="R240" s="214">
        <f>Q240*H240</f>
        <v>0.024839999999999997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995</v>
      </c>
      <c r="AT240" s="216" t="s">
        <v>410</v>
      </c>
      <c r="AU240" s="216" t="s">
        <v>86</v>
      </c>
      <c r="AY240" s="18" t="s">
        <v>225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84</v>
      </c>
      <c r="BK240" s="217">
        <f>ROUND(I240*H240,2)</f>
        <v>0</v>
      </c>
      <c r="BL240" s="18" t="s">
        <v>995</v>
      </c>
      <c r="BM240" s="216" t="s">
        <v>996</v>
      </c>
    </row>
    <row r="241" s="2" customFormat="1">
      <c r="A241" s="39"/>
      <c r="B241" s="40"/>
      <c r="C241" s="205" t="s">
        <v>986</v>
      </c>
      <c r="D241" s="205" t="s">
        <v>227</v>
      </c>
      <c r="E241" s="206" t="s">
        <v>997</v>
      </c>
      <c r="F241" s="207" t="s">
        <v>998</v>
      </c>
      <c r="G241" s="208" t="s">
        <v>559</v>
      </c>
      <c r="H241" s="209">
        <v>36</v>
      </c>
      <c r="I241" s="210"/>
      <c r="J241" s="211">
        <f>ROUND(I241*H241,2)</f>
        <v>0</v>
      </c>
      <c r="K241" s="207" t="s">
        <v>231</v>
      </c>
      <c r="L241" s="45"/>
      <c r="M241" s="265" t="s">
        <v>19</v>
      </c>
      <c r="N241" s="266" t="s">
        <v>47</v>
      </c>
      <c r="O241" s="267"/>
      <c r="P241" s="268">
        <f>O241*H241</f>
        <v>0</v>
      </c>
      <c r="Q241" s="268">
        <v>0</v>
      </c>
      <c r="R241" s="268">
        <f>Q241*H241</f>
        <v>0</v>
      </c>
      <c r="S241" s="268">
        <v>0</v>
      </c>
      <c r="T241" s="26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989</v>
      </c>
      <c r="AT241" s="216" t="s">
        <v>227</v>
      </c>
      <c r="AU241" s="216" t="s">
        <v>86</v>
      </c>
      <c r="AY241" s="18" t="s">
        <v>225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84</v>
      </c>
      <c r="BK241" s="217">
        <f>ROUND(I241*H241,2)</f>
        <v>0</v>
      </c>
      <c r="BL241" s="18" t="s">
        <v>989</v>
      </c>
      <c r="BM241" s="216" t="s">
        <v>999</v>
      </c>
    </row>
    <row r="242" s="2" customFormat="1" ht="6.96" customHeight="1">
      <c r="A242" s="39"/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sheet="1" autoFilter="0" formatColumns="0" formatRows="0" objects="1" scenarios="1" spinCount="100000" saltValue="WCpl6FNnc4JSWWPRkTwWeVYYWDXfv8NR8u8f1iYd1BHrNYh7tmmaBoXWgLTJoHklFvrluhlHMf0zBQTB0eLeNw==" hashValue="1bkCvOIGU62XBgpEioUqctjjAeBdO+RlpK91Pb6q6e5NCC5calMxVF85hBaO+L+OCrb5+WbETKh3lnJxNBN3jg==" algorithmName="SHA-512" password="CC35"/>
  <autoFilter ref="C90:K24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174</v>
      </c>
      <c r="AZ2" s="270" t="s">
        <v>654</v>
      </c>
      <c r="BA2" s="270" t="s">
        <v>655</v>
      </c>
      <c r="BB2" s="270" t="s">
        <v>230</v>
      </c>
      <c r="BC2" s="270" t="s">
        <v>1368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1369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31 - P4-1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31 - P4-1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8.6461398000000003</v>
      </c>
      <c r="S86" s="97"/>
      <c r="T86" s="187">
        <f>T87+T102</f>
        <v>0.37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8.1528209999999994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8.1528209999999994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26.257999999999999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0.64332100000000003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1370</v>
      </c>
      <c r="G91" s="219"/>
      <c r="H91" s="223">
        <v>26.257999999999999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1371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26.257999999999999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26.257999999999999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0.37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3.7000000000000002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1372</v>
      </c>
      <c r="G99" s="219"/>
      <c r="H99" s="223">
        <v>3.7000000000000002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8.1530000000000005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0.4933188</v>
      </c>
      <c r="S102" s="197"/>
      <c r="T102" s="199">
        <f>T103+T115</f>
        <v>0.37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0.48825000000000002</v>
      </c>
      <c r="S103" s="197"/>
      <c r="T103" s="199">
        <f>SUM(T104:T114)</f>
        <v>0.37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465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0.02325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1373</v>
      </c>
      <c r="G105" s="219"/>
      <c r="H105" s="223">
        <v>465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0.46500000000000002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0.46500000000000002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1374</v>
      </c>
      <c r="G108" s="219"/>
      <c r="H108" s="223">
        <v>0.46500000000000002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370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0.37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1375</v>
      </c>
      <c r="G110" s="219"/>
      <c r="H110" s="223">
        <v>370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370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1376</v>
      </c>
      <c r="G113" s="219"/>
      <c r="H113" s="223">
        <v>370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0.48799999999999999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0.0050688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15.84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0.0050688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1377</v>
      </c>
      <c r="G118" s="219"/>
      <c r="H118" s="223">
        <v>15.84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wjKQMbzYTkAq05oqHcdzhL2BaOQ7GuYWnN5ypCS7b3+hVqw6MA3s1D7ARDQaebKz+Y6HsbVZyoV9RlIyDl38Lg==" hashValue="sFpOKozHzJDsg3X44aXu+D7wiWoxQmRkBn5qP7FxzUU0bZ6QyjVrQ6cIN4gY6rRUlvx0KX9GEIN5o02PuEA+R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177</v>
      </c>
      <c r="AZ2" s="270" t="s">
        <v>654</v>
      </c>
      <c r="BA2" s="270" t="s">
        <v>655</v>
      </c>
      <c r="BB2" s="270" t="s">
        <v>230</v>
      </c>
      <c r="BC2" s="270" t="s">
        <v>1378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1379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32 - P4-2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32 - P4-2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12.463691400000002</v>
      </c>
      <c r="S86" s="97"/>
      <c r="T86" s="187">
        <f>T87+T102</f>
        <v>0.42999999999999999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11.890813000000001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11.890813000000001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25.574000000000002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0.62656300000000009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1380</v>
      </c>
      <c r="G91" s="219"/>
      <c r="H91" s="223">
        <v>25.574000000000002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1381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25.574000000000002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25.574000000000002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0.42999999999999999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4.2999999999999998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1382</v>
      </c>
      <c r="G99" s="219"/>
      <c r="H99" s="223">
        <v>4.2999999999999998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11.891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0.57287840000000001</v>
      </c>
      <c r="S102" s="197"/>
      <c r="T102" s="199">
        <f>T103+T115</f>
        <v>0.42999999999999999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0.56700000000000006</v>
      </c>
      <c r="S103" s="197"/>
      <c r="T103" s="199">
        <f>SUM(T104:T114)</f>
        <v>0.42999999999999999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540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0.027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1383</v>
      </c>
      <c r="G105" s="219"/>
      <c r="H105" s="223">
        <v>540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0.54000000000000004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0.54000000000000004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1384</v>
      </c>
      <c r="G108" s="219"/>
      <c r="H108" s="223">
        <v>0.54000000000000004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430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0.42999999999999999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1385</v>
      </c>
      <c r="G110" s="219"/>
      <c r="H110" s="223">
        <v>430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430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1386</v>
      </c>
      <c r="G113" s="219"/>
      <c r="H113" s="223">
        <v>430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0.56699999999999995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0.0058784000000000006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18.370000000000001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0.0058784000000000006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1387</v>
      </c>
      <c r="G118" s="219"/>
      <c r="H118" s="223">
        <v>18.370000000000001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yfpGxCN5HIoN2sRUyDjgyvVPpGYzrAqIAT3x3uH1tyGiEZwGXfhKilKils960DPIjeB3iOmMyWvFgsQHh1IYUA==" hashValue="K0U10htsiHix94G/2Ozysn8MIMtW8W2aYUp2bKtB3D6CUYqSfm2TL6ta93id0q9oTLwka5DLrNtQaXaVY0TsX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180</v>
      </c>
      <c r="AZ2" s="270" t="s">
        <v>654</v>
      </c>
      <c r="BA2" s="270" t="s">
        <v>655</v>
      </c>
      <c r="BB2" s="270" t="s">
        <v>230</v>
      </c>
      <c r="BC2" s="270" t="s">
        <v>1388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1389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33 - P4-3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33 - P4-3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8.1889997999999995</v>
      </c>
      <c r="S86" s="97"/>
      <c r="T86" s="187">
        <f>T87+T102</f>
        <v>0.27000000000000002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7.8284029999999998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7.8284029999999998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442</v>
      </c>
      <c r="F89" s="207" t="s">
        <v>443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2.5018799999999999</v>
      </c>
      <c r="R89" s="214">
        <f>Q89*H89</f>
        <v>7.5056399999999996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13.174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0.32276300000000002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1390</v>
      </c>
      <c r="G91" s="219"/>
      <c r="H91" s="223">
        <v>13.174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1391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13.174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13.174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0.27000000000000002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2.7000000000000002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1392</v>
      </c>
      <c r="G99" s="219"/>
      <c r="H99" s="223">
        <v>2.7000000000000002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7.8280000000000003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0.36059680000000005</v>
      </c>
      <c r="S102" s="197"/>
      <c r="T102" s="199">
        <f>T103+T115</f>
        <v>0.27000000000000002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0.35700000000000004</v>
      </c>
      <c r="S103" s="197"/>
      <c r="T103" s="199">
        <f>SUM(T104:T114)</f>
        <v>0.27000000000000002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340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0.017000000000000001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1393</v>
      </c>
      <c r="G105" s="219"/>
      <c r="H105" s="223">
        <v>340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0.34000000000000002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0.34000000000000002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1394</v>
      </c>
      <c r="G108" s="219"/>
      <c r="H108" s="223">
        <v>0.34000000000000002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270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0.27000000000000002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1395</v>
      </c>
      <c r="G110" s="219"/>
      <c r="H110" s="223">
        <v>270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270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1396</v>
      </c>
      <c r="G113" s="219"/>
      <c r="H113" s="223">
        <v>270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0.35699999999999998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0.0035968000000000003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11.24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0.0035968000000000003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1397</v>
      </c>
      <c r="G118" s="219"/>
      <c r="H118" s="223">
        <v>11.24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ut4UqLWn4f7/Kb0fdaxmvSz2wSlenhCfaVMI86nZBhfxpnJpc3wnTkes+cfIkxZqAjMqTgrn2jkwFmjalknYpA==" hashValue="8cWdJfQVO4po4MaT70JjHBQh0o4Llie6hUoy1h3bp+KW8YgT0/qSM68w8uz3wTPjbtMCSeSMymHYT2EvBdXuV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183</v>
      </c>
      <c r="AZ2" s="270" t="s">
        <v>654</v>
      </c>
      <c r="BA2" s="270" t="s">
        <v>655</v>
      </c>
      <c r="BB2" s="270" t="s">
        <v>230</v>
      </c>
      <c r="BC2" s="270" t="s">
        <v>1398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1399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34 - P4-5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34 - P4-5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12.420826999999999</v>
      </c>
      <c r="S86" s="97"/>
      <c r="T86" s="187">
        <f>T87+T102</f>
        <v>0.44500000000000001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11.832013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11.832013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23.173999999999999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0.56776300000000002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1400</v>
      </c>
      <c r="G91" s="219"/>
      <c r="H91" s="223">
        <v>23.173999999999999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1401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23.173999999999999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23.173999999999999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0.44500000000000001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4.4500000000000002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715</v>
      </c>
      <c r="G99" s="219"/>
      <c r="H99" s="223">
        <v>4.4500000000000002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11.832000000000001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0.58881400000000006</v>
      </c>
      <c r="S102" s="197"/>
      <c r="T102" s="199">
        <f>T103+T115</f>
        <v>0.44500000000000001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0.5827500000000001</v>
      </c>
      <c r="S103" s="197"/>
      <c r="T103" s="199">
        <f>SUM(T104:T114)</f>
        <v>0.44500000000000001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555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0.02775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716</v>
      </c>
      <c r="G105" s="219"/>
      <c r="H105" s="223">
        <v>555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0.55500000000000005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0.55500000000000005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717</v>
      </c>
      <c r="G108" s="219"/>
      <c r="H108" s="223">
        <v>0.55500000000000005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445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0.44500000000000001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718</v>
      </c>
      <c r="G110" s="219"/>
      <c r="H110" s="223">
        <v>445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445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719</v>
      </c>
      <c r="G113" s="219"/>
      <c r="H113" s="223">
        <v>445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0.58299999999999996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0.0060639999999999999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18.949999999999999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0.0060639999999999999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1402</v>
      </c>
      <c r="G118" s="219"/>
      <c r="H118" s="223">
        <v>18.949999999999999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O55zegm/nixMeUAh1P86dbIDlceivmGEb37xPS5ejxdbEwbI5/e24hU9kDi8JB2qipDcG36JGfJtw6dlkcKkCQ==" hashValue="rlVS19ZgYoPYc61lz/EBVOSlg6OHJQaXA9CYz/AOb/CLU4hhACKIUjaHFmKXxPh70FQsodBdsVRvpo+5YvYbP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186</v>
      </c>
      <c r="AZ2" s="270" t="s">
        <v>654</v>
      </c>
      <c r="BA2" s="270" t="s">
        <v>655</v>
      </c>
      <c r="BB2" s="270" t="s">
        <v>230</v>
      </c>
      <c r="BC2" s="270" t="s">
        <v>1050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1403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35 - P4-13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35 - P4-13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8.354306600000001</v>
      </c>
      <c r="S86" s="97"/>
      <c r="T86" s="187">
        <f>T87+T102</f>
        <v>0.32500000000000001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7.9247750000000003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7.9247750000000003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7.5095000000000001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16.949999999999999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0.41527500000000001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1404</v>
      </c>
      <c r="G91" s="219"/>
      <c r="H91" s="223">
        <v>16.949999999999999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1405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16.949999999999999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16.949999999999999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0.32500000000000001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3.25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1406</v>
      </c>
      <c r="G99" s="219"/>
      <c r="H99" s="223">
        <v>3.25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7.9249999999999998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0.42953160000000001</v>
      </c>
      <c r="S102" s="197"/>
      <c r="T102" s="199">
        <f>T103+T115</f>
        <v>0.32500000000000001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0.42525000000000002</v>
      </c>
      <c r="S103" s="197"/>
      <c r="T103" s="199">
        <f>SUM(T104:T114)</f>
        <v>0.32500000000000001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405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0.020250000000000001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1407</v>
      </c>
      <c r="G105" s="219"/>
      <c r="H105" s="223">
        <v>405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0.40500000000000003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0.40500000000000003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1408</v>
      </c>
      <c r="G108" s="219"/>
      <c r="H108" s="223">
        <v>0.40500000000000003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325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0.32500000000000001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1409</v>
      </c>
      <c r="G110" s="219"/>
      <c r="H110" s="223">
        <v>325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325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1410</v>
      </c>
      <c r="G113" s="219"/>
      <c r="H113" s="223">
        <v>325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0.42499999999999999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0.0042816000000000009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13.380000000000001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0.0042816000000000009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1411</v>
      </c>
      <c r="G118" s="219"/>
      <c r="H118" s="223">
        <v>13.380000000000001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1fBbQQedOohnmosiQzHptoItGBar7xDpHzFO3IEGfAKA71iRpc81wp8SRh5+6PwFGgVuL6sUJ2rNFbVOuD25aw==" hashValue="M9Wr9fhNQv6j0lGDOXB7liK5wWRcQ+oGSpntxhDIA9gxWqciBuKBqV2MNG6atvg7m3lGeLDyu1/KsvbMLNxRr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1412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ROUND((SUM(BE82:BE94)),  2)</f>
        <v>0</v>
      </c>
      <c r="G33" s="39"/>
      <c r="H33" s="39"/>
      <c r="I33" s="149">
        <v>0.20999999999999999</v>
      </c>
      <c r="J33" s="148">
        <f>ROUND(((SUM(BE82:BE94))*I33),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ROUND((SUM(BF82:BF94)),  2)</f>
        <v>0</v>
      </c>
      <c r="G34" s="39"/>
      <c r="H34" s="39"/>
      <c r="I34" s="149">
        <v>0.14999999999999999</v>
      </c>
      <c r="J34" s="148">
        <f>ROUND(((SUM(BF82:BF94))*I34),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ROUND((SUM(BG82:BG94)),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ROUND((SUM(BH82:BH94)),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ROUND((SUM(BI82:BI94)),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36 - Rušené portály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210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6.25" customHeight="1">
      <c r="A72" s="39"/>
      <c r="B72" s="40"/>
      <c r="C72" s="41"/>
      <c r="D72" s="41"/>
      <c r="E72" s="161" t="str">
        <f>E7</f>
        <v>Modernizace dopravního značení, 3. etapa, 5. května, č. akce 9991771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197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36 - Rušené portály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>Praha 4</v>
      </c>
      <c r="G76" s="41"/>
      <c r="H76" s="41"/>
      <c r="I76" s="33" t="s">
        <v>23</v>
      </c>
      <c r="J76" s="73" t="str">
        <f>IF(J12="","",J12)</f>
        <v>22. 2. 2021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Technická správa komunikací hl. m. Prahy, a.s.</v>
      </c>
      <c r="G78" s="41"/>
      <c r="H78" s="41"/>
      <c r="I78" s="33" t="s">
        <v>33</v>
      </c>
      <c r="J78" s="37" t="str">
        <f>E21</f>
        <v>d plus projektová a inženýrská a.s.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31</v>
      </c>
      <c r="D79" s="41"/>
      <c r="E79" s="41"/>
      <c r="F79" s="28" t="str">
        <f>IF(E18="","",E18)</f>
        <v>Vyplň údaj</v>
      </c>
      <c r="G79" s="41"/>
      <c r="H79" s="41"/>
      <c r="I79" s="33" t="s">
        <v>38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8"/>
      <c r="B81" s="179"/>
      <c r="C81" s="180" t="s">
        <v>211</v>
      </c>
      <c r="D81" s="181" t="s">
        <v>61</v>
      </c>
      <c r="E81" s="181" t="s">
        <v>57</v>
      </c>
      <c r="F81" s="181" t="s">
        <v>58</v>
      </c>
      <c r="G81" s="181" t="s">
        <v>212</v>
      </c>
      <c r="H81" s="181" t="s">
        <v>213</v>
      </c>
      <c r="I81" s="181" t="s">
        <v>214</v>
      </c>
      <c r="J81" s="181" t="s">
        <v>201</v>
      </c>
      <c r="K81" s="182" t="s">
        <v>215</v>
      </c>
      <c r="L81" s="183"/>
      <c r="M81" s="93" t="s">
        <v>19</v>
      </c>
      <c r="N81" s="94" t="s">
        <v>46</v>
      </c>
      <c r="O81" s="94" t="s">
        <v>216</v>
      </c>
      <c r="P81" s="94" t="s">
        <v>217</v>
      </c>
      <c r="Q81" s="94" t="s">
        <v>218</v>
      </c>
      <c r="R81" s="94" t="s">
        <v>219</v>
      </c>
      <c r="S81" s="94" t="s">
        <v>220</v>
      </c>
      <c r="T81" s="95" t="s">
        <v>221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="2" customFormat="1" ht="22.8" customHeight="1">
      <c r="A82" s="39"/>
      <c r="B82" s="40"/>
      <c r="C82" s="100" t="s">
        <v>222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</v>
      </c>
      <c r="S82" s="97"/>
      <c r="T82" s="187">
        <f>T83</f>
        <v>37.5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75</v>
      </c>
      <c r="AU82" s="18" t="s">
        <v>202</v>
      </c>
      <c r="BK82" s="188">
        <f>BK83</f>
        <v>0</v>
      </c>
    </row>
    <row r="83" s="12" customFormat="1" ht="25.92" customHeight="1">
      <c r="A83" s="12"/>
      <c r="B83" s="189"/>
      <c r="C83" s="190"/>
      <c r="D83" s="191" t="s">
        <v>75</v>
      </c>
      <c r="E83" s="192" t="s">
        <v>223</v>
      </c>
      <c r="F83" s="192" t="s">
        <v>224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P84+P91</f>
        <v>0</v>
      </c>
      <c r="Q83" s="197"/>
      <c r="R83" s="198">
        <f>R84+R91</f>
        <v>0</v>
      </c>
      <c r="S83" s="197"/>
      <c r="T83" s="199">
        <f>T84+T91</f>
        <v>37.5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84</v>
      </c>
      <c r="AT83" s="201" t="s">
        <v>75</v>
      </c>
      <c r="AU83" s="201" t="s">
        <v>76</v>
      </c>
      <c r="AY83" s="200" t="s">
        <v>225</v>
      </c>
      <c r="BK83" s="202">
        <f>BK84+BK91</f>
        <v>0</v>
      </c>
    </row>
    <row r="84" s="12" customFormat="1" ht="22.8" customHeight="1">
      <c r="A84" s="12"/>
      <c r="B84" s="189"/>
      <c r="C84" s="190"/>
      <c r="D84" s="191" t="s">
        <v>75</v>
      </c>
      <c r="E84" s="203" t="s">
        <v>369</v>
      </c>
      <c r="F84" s="203" t="s">
        <v>377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SUM(P85:P90)</f>
        <v>0</v>
      </c>
      <c r="Q84" s="197"/>
      <c r="R84" s="198">
        <f>SUM(R85:R90)</f>
        <v>0</v>
      </c>
      <c r="S84" s="197"/>
      <c r="T84" s="199">
        <f>SUM(T85:T90)</f>
        <v>37.5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84</v>
      </c>
      <c r="AT84" s="201" t="s">
        <v>75</v>
      </c>
      <c r="AU84" s="201" t="s">
        <v>84</v>
      </c>
      <c r="AY84" s="200" t="s">
        <v>225</v>
      </c>
      <c r="BK84" s="202">
        <f>SUM(BK85:BK90)</f>
        <v>0</v>
      </c>
    </row>
    <row r="85" s="2" customFormat="1">
      <c r="A85" s="39"/>
      <c r="B85" s="40"/>
      <c r="C85" s="205" t="s">
        <v>84</v>
      </c>
      <c r="D85" s="205" t="s">
        <v>227</v>
      </c>
      <c r="E85" s="206" t="s">
        <v>1063</v>
      </c>
      <c r="F85" s="207" t="s">
        <v>1413</v>
      </c>
      <c r="G85" s="208" t="s">
        <v>380</v>
      </c>
      <c r="H85" s="209">
        <v>10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47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3.75</v>
      </c>
      <c r="T85" s="215">
        <f>S85*H85</f>
        <v>37.5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232</v>
      </c>
      <c r="AT85" s="216" t="s">
        <v>227</v>
      </c>
      <c r="AU85" s="216" t="s">
        <v>86</v>
      </c>
      <c r="AY85" s="18" t="s">
        <v>225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84</v>
      </c>
      <c r="BK85" s="217">
        <f>ROUND(I85*H85,2)</f>
        <v>0</v>
      </c>
      <c r="BL85" s="18" t="s">
        <v>232</v>
      </c>
      <c r="BM85" s="216" t="s">
        <v>1414</v>
      </c>
    </row>
    <row r="86" s="2" customFormat="1">
      <c r="A86" s="39"/>
      <c r="B86" s="40"/>
      <c r="C86" s="41"/>
      <c r="D86" s="220" t="s">
        <v>414</v>
      </c>
      <c r="E86" s="41"/>
      <c r="F86" s="251" t="s">
        <v>1415</v>
      </c>
      <c r="G86" s="41"/>
      <c r="H86" s="41"/>
      <c r="I86" s="252"/>
      <c r="J86" s="41"/>
      <c r="K86" s="41"/>
      <c r="L86" s="45"/>
      <c r="M86" s="253"/>
      <c r="N86" s="25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414</v>
      </c>
      <c r="AU86" s="18" t="s">
        <v>86</v>
      </c>
    </row>
    <row r="87" s="2" customFormat="1" ht="16.5" customHeight="1">
      <c r="A87" s="39"/>
      <c r="B87" s="40"/>
      <c r="C87" s="205" t="s">
        <v>86</v>
      </c>
      <c r="D87" s="205" t="s">
        <v>227</v>
      </c>
      <c r="E87" s="206" t="s">
        <v>695</v>
      </c>
      <c r="F87" s="207" t="s">
        <v>696</v>
      </c>
      <c r="G87" s="208" t="s">
        <v>683</v>
      </c>
      <c r="H87" s="209">
        <v>37500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47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128</v>
      </c>
      <c r="AT87" s="216" t="s">
        <v>227</v>
      </c>
      <c r="AU87" s="216" t="s">
        <v>86</v>
      </c>
      <c r="AY87" s="18" t="s">
        <v>225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84</v>
      </c>
      <c r="BK87" s="217">
        <f>ROUND(I87*H87,2)</f>
        <v>0</v>
      </c>
      <c r="BL87" s="18" t="s">
        <v>128</v>
      </c>
      <c r="BM87" s="216" t="s">
        <v>1416</v>
      </c>
    </row>
    <row r="88" s="2" customFormat="1">
      <c r="A88" s="39"/>
      <c r="B88" s="40"/>
      <c r="C88" s="41"/>
      <c r="D88" s="220" t="s">
        <v>414</v>
      </c>
      <c r="E88" s="41"/>
      <c r="F88" s="251" t="s">
        <v>698</v>
      </c>
      <c r="G88" s="41"/>
      <c r="H88" s="41"/>
      <c r="I88" s="252"/>
      <c r="J88" s="41"/>
      <c r="K88" s="41"/>
      <c r="L88" s="45"/>
      <c r="M88" s="253"/>
      <c r="N88" s="25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414</v>
      </c>
      <c r="AU88" s="18" t="s">
        <v>86</v>
      </c>
    </row>
    <row r="89" s="13" customFormat="1">
      <c r="A89" s="13"/>
      <c r="B89" s="218"/>
      <c r="C89" s="219"/>
      <c r="D89" s="220" t="s">
        <v>234</v>
      </c>
      <c r="E89" s="219"/>
      <c r="F89" s="222" t="s">
        <v>1417</v>
      </c>
      <c r="G89" s="219"/>
      <c r="H89" s="223">
        <v>37500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234</v>
      </c>
      <c r="AU89" s="229" t="s">
        <v>86</v>
      </c>
      <c r="AV89" s="13" t="s">
        <v>86</v>
      </c>
      <c r="AW89" s="13" t="s">
        <v>4</v>
      </c>
      <c r="AX89" s="13" t="s">
        <v>84</v>
      </c>
      <c r="AY89" s="229" t="s">
        <v>225</v>
      </c>
    </row>
    <row r="90" s="2" customFormat="1">
      <c r="A90" s="39"/>
      <c r="B90" s="40"/>
      <c r="C90" s="205" t="s">
        <v>273</v>
      </c>
      <c r="D90" s="205" t="s">
        <v>227</v>
      </c>
      <c r="E90" s="206" t="s">
        <v>574</v>
      </c>
      <c r="F90" s="207" t="s">
        <v>575</v>
      </c>
      <c r="G90" s="208" t="s">
        <v>576</v>
      </c>
      <c r="H90" s="209">
        <v>20</v>
      </c>
      <c r="I90" s="210"/>
      <c r="J90" s="211">
        <f>ROUND(I90*H90,2)</f>
        <v>0</v>
      </c>
      <c r="K90" s="207" t="s">
        <v>231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232</v>
      </c>
      <c r="AT90" s="216" t="s">
        <v>227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1418</v>
      </c>
    </row>
    <row r="91" s="12" customFormat="1" ht="22.8" customHeight="1">
      <c r="A91" s="12"/>
      <c r="B91" s="189"/>
      <c r="C91" s="190"/>
      <c r="D91" s="191" t="s">
        <v>75</v>
      </c>
      <c r="E91" s="203" t="s">
        <v>628</v>
      </c>
      <c r="F91" s="203" t="s">
        <v>629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SUM(P92:P94)</f>
        <v>0</v>
      </c>
      <c r="Q91" s="197"/>
      <c r="R91" s="198">
        <f>SUM(R92:R94)</f>
        <v>0</v>
      </c>
      <c r="S91" s="197"/>
      <c r="T91" s="199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84</v>
      </c>
      <c r="AT91" s="201" t="s">
        <v>75</v>
      </c>
      <c r="AU91" s="201" t="s">
        <v>84</v>
      </c>
      <c r="AY91" s="200" t="s">
        <v>225</v>
      </c>
      <c r="BK91" s="202">
        <f>SUM(BK92:BK94)</f>
        <v>0</v>
      </c>
    </row>
    <row r="92" s="2" customFormat="1">
      <c r="A92" s="39"/>
      <c r="B92" s="40"/>
      <c r="C92" s="205" t="s">
        <v>232</v>
      </c>
      <c r="D92" s="205" t="s">
        <v>227</v>
      </c>
      <c r="E92" s="206" t="s">
        <v>631</v>
      </c>
      <c r="F92" s="207" t="s">
        <v>632</v>
      </c>
      <c r="G92" s="208" t="s">
        <v>361</v>
      </c>
      <c r="H92" s="209">
        <v>37.5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1419</v>
      </c>
    </row>
    <row r="93" s="2" customFormat="1">
      <c r="A93" s="39"/>
      <c r="B93" s="40"/>
      <c r="C93" s="205" t="s">
        <v>327</v>
      </c>
      <c r="D93" s="205" t="s">
        <v>227</v>
      </c>
      <c r="E93" s="206" t="s">
        <v>635</v>
      </c>
      <c r="F93" s="207" t="s">
        <v>636</v>
      </c>
      <c r="G93" s="208" t="s">
        <v>361</v>
      </c>
      <c r="H93" s="209">
        <v>375</v>
      </c>
      <c r="I93" s="210"/>
      <c r="J93" s="211">
        <f>ROUND(I93*H93,2)</f>
        <v>0</v>
      </c>
      <c r="K93" s="207" t="s">
        <v>231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1420</v>
      </c>
    </row>
    <row r="94" s="13" customFormat="1">
      <c r="A94" s="13"/>
      <c r="B94" s="218"/>
      <c r="C94" s="219"/>
      <c r="D94" s="220" t="s">
        <v>234</v>
      </c>
      <c r="E94" s="219"/>
      <c r="F94" s="222" t="s">
        <v>1421</v>
      </c>
      <c r="G94" s="219"/>
      <c r="H94" s="223">
        <v>375</v>
      </c>
      <c r="I94" s="224"/>
      <c r="J94" s="219"/>
      <c r="K94" s="219"/>
      <c r="L94" s="225"/>
      <c r="M94" s="271"/>
      <c r="N94" s="272"/>
      <c r="O94" s="272"/>
      <c r="P94" s="272"/>
      <c r="Q94" s="272"/>
      <c r="R94" s="272"/>
      <c r="S94" s="272"/>
      <c r="T94" s="27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234</v>
      </c>
      <c r="AU94" s="229" t="s">
        <v>86</v>
      </c>
      <c r="AV94" s="13" t="s">
        <v>86</v>
      </c>
      <c r="AW94" s="13" t="s">
        <v>4</v>
      </c>
      <c r="AX94" s="13" t="s">
        <v>84</v>
      </c>
      <c r="AY94" s="229" t="s">
        <v>225</v>
      </c>
    </row>
    <row r="95" s="2" customFormat="1" ht="6.96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45"/>
      <c r="M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</sheetData>
  <sheetProtection sheet="1" autoFilter="0" formatColumns="0" formatRows="0" objects="1" scenarios="1" spinCount="100000" saltValue="kKPPBq1fxU9YmHpMv3T6T0GwE4rnUNCU5kGoWw4UwF7FSaqzB+CjwK7BuqmagvfyXBt/mr/7WNFxPjYKCU5suA==" hashValue="lFFxRUrIlfPx0x0sgJ7JvQr/ey8CHYz9Zfiwz1A/dL2aEk51UyY4J3uzJtaiEJM8+KF6ZhLjDGN/WQcuzJSxGw==" algorithmName="SHA-512" password="CC35"/>
  <autoFilter ref="C81:K9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193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1422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ROUND((SUM(BE81:BE89)),  2)</f>
        <v>0</v>
      </c>
      <c r="G33" s="39"/>
      <c r="H33" s="39"/>
      <c r="I33" s="149">
        <v>0.20999999999999999</v>
      </c>
      <c r="J33" s="148">
        <f>ROUND(((SUM(BE81:BE89))*I33),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ROUND((SUM(BF81:BF89)),  2)</f>
        <v>0</v>
      </c>
      <c r="G34" s="39"/>
      <c r="H34" s="39"/>
      <c r="I34" s="149">
        <v>0.14999999999999999</v>
      </c>
      <c r="J34" s="148">
        <f>ROUND(((SUM(BF81:BF89))*I34),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ROUND((SUM(BG81:BG89)),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ROUND((SUM(BH81:BH89)),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ROUND((SUM(BI81:BI89)),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d - Dopravní opatření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1423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1424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210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6.25" customHeight="1">
      <c r="A71" s="39"/>
      <c r="B71" s="40"/>
      <c r="C71" s="41"/>
      <c r="D71" s="41"/>
      <c r="E71" s="161" t="str">
        <f>E7</f>
        <v>Modernizace dopravního značení, 3. etapa, 5. května, č. akce 9991771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197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d - Dopravní opatření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21</v>
      </c>
      <c r="D75" s="41"/>
      <c r="E75" s="41"/>
      <c r="F75" s="28" t="str">
        <f>F12</f>
        <v>Praha 4</v>
      </c>
      <c r="G75" s="41"/>
      <c r="H75" s="41"/>
      <c r="I75" s="33" t="s">
        <v>23</v>
      </c>
      <c r="J75" s="73" t="str">
        <f>IF(J12="","",J12)</f>
        <v>22. 2. 2021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Technická správa komunikací hl. m. Prahy, a.s.</v>
      </c>
      <c r="G77" s="41"/>
      <c r="H77" s="41"/>
      <c r="I77" s="33" t="s">
        <v>33</v>
      </c>
      <c r="J77" s="37" t="str">
        <f>E21</f>
        <v>d plus projektová a inženýrská a.s.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31</v>
      </c>
      <c r="D78" s="41"/>
      <c r="E78" s="41"/>
      <c r="F78" s="28" t="str">
        <f>IF(E18="","",E18)</f>
        <v>Vyplň údaj</v>
      </c>
      <c r="G78" s="41"/>
      <c r="H78" s="41"/>
      <c r="I78" s="33" t="s">
        <v>38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211</v>
      </c>
      <c r="D80" s="181" t="s">
        <v>61</v>
      </c>
      <c r="E80" s="181" t="s">
        <v>57</v>
      </c>
      <c r="F80" s="181" t="s">
        <v>58</v>
      </c>
      <c r="G80" s="181" t="s">
        <v>212</v>
      </c>
      <c r="H80" s="181" t="s">
        <v>213</v>
      </c>
      <c r="I80" s="181" t="s">
        <v>214</v>
      </c>
      <c r="J80" s="181" t="s">
        <v>201</v>
      </c>
      <c r="K80" s="182" t="s">
        <v>215</v>
      </c>
      <c r="L80" s="183"/>
      <c r="M80" s="93" t="s">
        <v>19</v>
      </c>
      <c r="N80" s="94" t="s">
        <v>46</v>
      </c>
      <c r="O80" s="94" t="s">
        <v>216</v>
      </c>
      <c r="P80" s="94" t="s">
        <v>217</v>
      </c>
      <c r="Q80" s="94" t="s">
        <v>218</v>
      </c>
      <c r="R80" s="94" t="s">
        <v>219</v>
      </c>
      <c r="S80" s="94" t="s">
        <v>220</v>
      </c>
      <c r="T80" s="95" t="s">
        <v>221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222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75</v>
      </c>
      <c r="AU81" s="18" t="s">
        <v>202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75</v>
      </c>
      <c r="E82" s="192" t="s">
        <v>194</v>
      </c>
      <c r="F82" s="192" t="s">
        <v>1425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327</v>
      </c>
      <c r="AT82" s="201" t="s">
        <v>75</v>
      </c>
      <c r="AU82" s="201" t="s">
        <v>76</v>
      </c>
      <c r="AY82" s="200" t="s">
        <v>225</v>
      </c>
      <c r="BK82" s="202">
        <f>BK83</f>
        <v>0</v>
      </c>
    </row>
    <row r="83" s="12" customFormat="1" ht="22.8" customHeight="1">
      <c r="A83" s="12"/>
      <c r="B83" s="189"/>
      <c r="C83" s="190"/>
      <c r="D83" s="191" t="s">
        <v>75</v>
      </c>
      <c r="E83" s="203" t="s">
        <v>1426</v>
      </c>
      <c r="F83" s="203" t="s">
        <v>1427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SUM(P84:P89)</f>
        <v>0</v>
      </c>
      <c r="Q83" s="197"/>
      <c r="R83" s="198">
        <f>SUM(R84:R89)</f>
        <v>0</v>
      </c>
      <c r="S83" s="197"/>
      <c r="T83" s="199">
        <f>SUM(T84:T89)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327</v>
      </c>
      <c r="AT83" s="201" t="s">
        <v>75</v>
      </c>
      <c r="AU83" s="201" t="s">
        <v>84</v>
      </c>
      <c r="AY83" s="200" t="s">
        <v>225</v>
      </c>
      <c r="BK83" s="202">
        <f>SUM(BK84:BK89)</f>
        <v>0</v>
      </c>
    </row>
    <row r="84" s="2" customFormat="1" ht="21.75" customHeight="1">
      <c r="A84" s="39"/>
      <c r="B84" s="40"/>
      <c r="C84" s="205" t="s">
        <v>84</v>
      </c>
      <c r="D84" s="205" t="s">
        <v>227</v>
      </c>
      <c r="E84" s="206" t="s">
        <v>1428</v>
      </c>
      <c r="F84" s="207" t="s">
        <v>1429</v>
      </c>
      <c r="G84" s="208" t="s">
        <v>1430</v>
      </c>
      <c r="H84" s="209">
        <v>24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47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1431</v>
      </c>
      <c r="AT84" s="216" t="s">
        <v>227</v>
      </c>
      <c r="AU84" s="216" t="s">
        <v>86</v>
      </c>
      <c r="AY84" s="18" t="s">
        <v>225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84</v>
      </c>
      <c r="BK84" s="217">
        <f>ROUND(I84*H84,2)</f>
        <v>0</v>
      </c>
      <c r="BL84" s="18" t="s">
        <v>1431</v>
      </c>
      <c r="BM84" s="216" t="s">
        <v>1432</v>
      </c>
    </row>
    <row r="85" s="2" customFormat="1">
      <c r="A85" s="39"/>
      <c r="B85" s="40"/>
      <c r="C85" s="41"/>
      <c r="D85" s="220" t="s">
        <v>414</v>
      </c>
      <c r="E85" s="41"/>
      <c r="F85" s="251" t="s">
        <v>1433</v>
      </c>
      <c r="G85" s="41"/>
      <c r="H85" s="41"/>
      <c r="I85" s="252"/>
      <c r="J85" s="41"/>
      <c r="K85" s="41"/>
      <c r="L85" s="45"/>
      <c r="M85" s="253"/>
      <c r="N85" s="25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414</v>
      </c>
      <c r="AU85" s="18" t="s">
        <v>86</v>
      </c>
    </row>
    <row r="86" s="2" customFormat="1" ht="16.5" customHeight="1">
      <c r="A86" s="39"/>
      <c r="B86" s="40"/>
      <c r="C86" s="205" t="s">
        <v>86</v>
      </c>
      <c r="D86" s="205" t="s">
        <v>227</v>
      </c>
      <c r="E86" s="206" t="s">
        <v>1434</v>
      </c>
      <c r="F86" s="207" t="s">
        <v>1435</v>
      </c>
      <c r="G86" s="208" t="s">
        <v>1430</v>
      </c>
      <c r="H86" s="209">
        <v>10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1431</v>
      </c>
      <c r="AT86" s="216" t="s">
        <v>227</v>
      </c>
      <c r="AU86" s="216" t="s">
        <v>86</v>
      </c>
      <c r="AY86" s="18" t="s">
        <v>225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84</v>
      </c>
      <c r="BK86" s="217">
        <f>ROUND(I86*H86,2)</f>
        <v>0</v>
      </c>
      <c r="BL86" s="18" t="s">
        <v>1431</v>
      </c>
      <c r="BM86" s="216" t="s">
        <v>1436</v>
      </c>
    </row>
    <row r="87" s="2" customFormat="1">
      <c r="A87" s="39"/>
      <c r="B87" s="40"/>
      <c r="C87" s="41"/>
      <c r="D87" s="220" t="s">
        <v>414</v>
      </c>
      <c r="E87" s="41"/>
      <c r="F87" s="251" t="s">
        <v>1437</v>
      </c>
      <c r="G87" s="41"/>
      <c r="H87" s="41"/>
      <c r="I87" s="252"/>
      <c r="J87" s="41"/>
      <c r="K87" s="41"/>
      <c r="L87" s="45"/>
      <c r="M87" s="253"/>
      <c r="N87" s="25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414</v>
      </c>
      <c r="AU87" s="18" t="s">
        <v>86</v>
      </c>
    </row>
    <row r="88" s="2" customFormat="1" ht="16.5" customHeight="1">
      <c r="A88" s="39"/>
      <c r="B88" s="40"/>
      <c r="C88" s="205" t="s">
        <v>273</v>
      </c>
      <c r="D88" s="205" t="s">
        <v>227</v>
      </c>
      <c r="E88" s="206" t="s">
        <v>1438</v>
      </c>
      <c r="F88" s="207" t="s">
        <v>1439</v>
      </c>
      <c r="G88" s="208" t="s">
        <v>1430</v>
      </c>
      <c r="H88" s="209">
        <v>10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1431</v>
      </c>
      <c r="AT88" s="216" t="s">
        <v>227</v>
      </c>
      <c r="AU88" s="216" t="s">
        <v>86</v>
      </c>
      <c r="AY88" s="18" t="s">
        <v>225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84</v>
      </c>
      <c r="BK88" s="217">
        <f>ROUND(I88*H88,2)</f>
        <v>0</v>
      </c>
      <c r="BL88" s="18" t="s">
        <v>1431</v>
      </c>
      <c r="BM88" s="216" t="s">
        <v>1440</v>
      </c>
    </row>
    <row r="89" s="2" customFormat="1">
      <c r="A89" s="39"/>
      <c r="B89" s="40"/>
      <c r="C89" s="41"/>
      <c r="D89" s="220" t="s">
        <v>414</v>
      </c>
      <c r="E89" s="41"/>
      <c r="F89" s="251" t="s">
        <v>1433</v>
      </c>
      <c r="G89" s="41"/>
      <c r="H89" s="41"/>
      <c r="I89" s="252"/>
      <c r="J89" s="41"/>
      <c r="K89" s="41"/>
      <c r="L89" s="45"/>
      <c r="M89" s="274"/>
      <c r="N89" s="275"/>
      <c r="O89" s="267"/>
      <c r="P89" s="267"/>
      <c r="Q89" s="267"/>
      <c r="R89" s="267"/>
      <c r="S89" s="267"/>
      <c r="T89" s="27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414</v>
      </c>
      <c r="AU89" s="18" t="s">
        <v>86</v>
      </c>
    </row>
    <row r="90" s="2" customFormat="1" ht="6.96" customHeight="1">
      <c r="A90" s="3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45"/>
      <c r="M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</sheetData>
  <sheetProtection sheet="1" autoFilter="0" formatColumns="0" formatRows="0" objects="1" scenarios="1" spinCount="100000" saltValue="mqNLAf32RGXgOqVzzQU8JZYEI+HqzPw3mpVHzbCRQF6H+MjS2011MkJgvsVNtsZTnQVAOBHcNweYFoJdCKnJAQ==" hashValue="+y4v1L8PBpVdwA/MtCjbo5bmfEqmum80zxvfi5SlzfaaOUd28UzU/mHqVw7Kq0xv6fbsHGtgxRp6+D0V8l5pyA==" algorithmName="SHA-512" password="CC35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195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ROUND((SUM(BE84:BE102)),  2)</f>
        <v>0</v>
      </c>
      <c r="G33" s="39"/>
      <c r="H33" s="39"/>
      <c r="I33" s="149">
        <v>0.20999999999999999</v>
      </c>
      <c r="J33" s="148">
        <f>ROUND(((SUM(BE84:BE102))*I33),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ROUND((SUM(BF84:BF102)),  2)</f>
        <v>0</v>
      </c>
      <c r="G34" s="39"/>
      <c r="H34" s="39"/>
      <c r="I34" s="149">
        <v>0.14999999999999999</v>
      </c>
      <c r="J34" s="148">
        <f>ROUND(((SUM(BF84:BF102))*I34),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ROUND((SUM(BG84:BG102)),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ROUND((SUM(BH84:BH102)),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ROUND((SUM(BI84:BI102)),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1423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1442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1443</v>
      </c>
      <c r="E62" s="175"/>
      <c r="F62" s="175"/>
      <c r="G62" s="175"/>
      <c r="H62" s="175"/>
      <c r="I62" s="175"/>
      <c r="J62" s="176">
        <f>J95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1444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1424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210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6.25" customHeight="1">
      <c r="A74" s="39"/>
      <c r="B74" s="40"/>
      <c r="C74" s="41"/>
      <c r="D74" s="41"/>
      <c r="E74" s="161" t="str">
        <f>E7</f>
        <v>Modernizace dopravního značení, 3. etapa, 5. května, č. akce 9991771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197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v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Praha 4</v>
      </c>
      <c r="G78" s="41"/>
      <c r="H78" s="41"/>
      <c r="I78" s="33" t="s">
        <v>23</v>
      </c>
      <c r="J78" s="73" t="str">
        <f>IF(J12="","",J12)</f>
        <v>22. 2. 2021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Technická správa komunikací hl. m. Prahy, a.s.</v>
      </c>
      <c r="G80" s="41"/>
      <c r="H80" s="41"/>
      <c r="I80" s="33" t="s">
        <v>33</v>
      </c>
      <c r="J80" s="37" t="str">
        <f>E21</f>
        <v>d plus projektová a inženýrská a.s.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38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211</v>
      </c>
      <c r="D83" s="181" t="s">
        <v>61</v>
      </c>
      <c r="E83" s="181" t="s">
        <v>57</v>
      </c>
      <c r="F83" s="181" t="s">
        <v>58</v>
      </c>
      <c r="G83" s="181" t="s">
        <v>212</v>
      </c>
      <c r="H83" s="181" t="s">
        <v>213</v>
      </c>
      <c r="I83" s="181" t="s">
        <v>214</v>
      </c>
      <c r="J83" s="181" t="s">
        <v>201</v>
      </c>
      <c r="K83" s="182" t="s">
        <v>215</v>
      </c>
      <c r="L83" s="183"/>
      <c r="M83" s="93" t="s">
        <v>19</v>
      </c>
      <c r="N83" s="94" t="s">
        <v>46</v>
      </c>
      <c r="O83" s="94" t="s">
        <v>216</v>
      </c>
      <c r="P83" s="94" t="s">
        <v>217</v>
      </c>
      <c r="Q83" s="94" t="s">
        <v>218</v>
      </c>
      <c r="R83" s="94" t="s">
        <v>219</v>
      </c>
      <c r="S83" s="94" t="s">
        <v>220</v>
      </c>
      <c r="T83" s="95" t="s">
        <v>221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222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75</v>
      </c>
      <c r="AU84" s="18" t="s">
        <v>202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75</v>
      </c>
      <c r="E85" s="192" t="s">
        <v>194</v>
      </c>
      <c r="F85" s="192" t="s">
        <v>1425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P86+P95+P97+P99</f>
        <v>0</v>
      </c>
      <c r="Q85" s="197"/>
      <c r="R85" s="198">
        <f>R86+R95+R97+R99</f>
        <v>0</v>
      </c>
      <c r="S85" s="197"/>
      <c r="T85" s="199">
        <f>T86+T95+T97+T99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327</v>
      </c>
      <c r="AT85" s="201" t="s">
        <v>75</v>
      </c>
      <c r="AU85" s="201" t="s">
        <v>76</v>
      </c>
      <c r="AY85" s="200" t="s">
        <v>225</v>
      </c>
      <c r="BK85" s="202">
        <f>BK86+BK95+BK97+BK99</f>
        <v>0</v>
      </c>
    </row>
    <row r="86" s="12" customFormat="1" ht="22.8" customHeight="1">
      <c r="A86" s="12"/>
      <c r="B86" s="189"/>
      <c r="C86" s="190"/>
      <c r="D86" s="191" t="s">
        <v>75</v>
      </c>
      <c r="E86" s="203" t="s">
        <v>1445</v>
      </c>
      <c r="F86" s="203" t="s">
        <v>1446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SUM(P87:P94)</f>
        <v>0</v>
      </c>
      <c r="Q86" s="197"/>
      <c r="R86" s="198">
        <f>SUM(R87:R94)</f>
        <v>0</v>
      </c>
      <c r="S86" s="197"/>
      <c r="T86" s="199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327</v>
      </c>
      <c r="AT86" s="201" t="s">
        <v>75</v>
      </c>
      <c r="AU86" s="201" t="s">
        <v>84</v>
      </c>
      <c r="AY86" s="200" t="s">
        <v>225</v>
      </c>
      <c r="BK86" s="202">
        <f>SUM(BK87:BK94)</f>
        <v>0</v>
      </c>
    </row>
    <row r="87" s="2" customFormat="1" ht="16.5" customHeight="1">
      <c r="A87" s="39"/>
      <c r="B87" s="40"/>
      <c r="C87" s="205" t="s">
        <v>84</v>
      </c>
      <c r="D87" s="205" t="s">
        <v>227</v>
      </c>
      <c r="E87" s="206" t="s">
        <v>1447</v>
      </c>
      <c r="F87" s="207" t="s">
        <v>1448</v>
      </c>
      <c r="G87" s="208" t="s">
        <v>380</v>
      </c>
      <c r="H87" s="209">
        <v>20</v>
      </c>
      <c r="I87" s="210"/>
      <c r="J87" s="211">
        <f>ROUND(I87*H87,2)</f>
        <v>0</v>
      </c>
      <c r="K87" s="207" t="s">
        <v>231</v>
      </c>
      <c r="L87" s="45"/>
      <c r="M87" s="212" t="s">
        <v>19</v>
      </c>
      <c r="N87" s="213" t="s">
        <v>47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1431</v>
      </c>
      <c r="AT87" s="216" t="s">
        <v>227</v>
      </c>
      <c r="AU87" s="216" t="s">
        <v>86</v>
      </c>
      <c r="AY87" s="18" t="s">
        <v>225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84</v>
      </c>
      <c r="BK87" s="217">
        <f>ROUND(I87*H87,2)</f>
        <v>0</v>
      </c>
      <c r="BL87" s="18" t="s">
        <v>1431</v>
      </c>
      <c r="BM87" s="216" t="s">
        <v>1449</v>
      </c>
    </row>
    <row r="88" s="2" customFormat="1">
      <c r="A88" s="39"/>
      <c r="B88" s="40"/>
      <c r="C88" s="41"/>
      <c r="D88" s="220" t="s">
        <v>414</v>
      </c>
      <c r="E88" s="41"/>
      <c r="F88" s="251" t="s">
        <v>1450</v>
      </c>
      <c r="G88" s="41"/>
      <c r="H88" s="41"/>
      <c r="I88" s="252"/>
      <c r="J88" s="41"/>
      <c r="K88" s="41"/>
      <c r="L88" s="45"/>
      <c r="M88" s="253"/>
      <c r="N88" s="25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414</v>
      </c>
      <c r="AU88" s="18" t="s">
        <v>86</v>
      </c>
    </row>
    <row r="89" s="2" customFormat="1" ht="16.5" customHeight="1">
      <c r="A89" s="39"/>
      <c r="B89" s="40"/>
      <c r="C89" s="205" t="s">
        <v>86</v>
      </c>
      <c r="D89" s="205" t="s">
        <v>227</v>
      </c>
      <c r="E89" s="206" t="s">
        <v>1451</v>
      </c>
      <c r="F89" s="207" t="s">
        <v>1452</v>
      </c>
      <c r="G89" s="208" t="s">
        <v>380</v>
      </c>
      <c r="H89" s="209">
        <v>10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1431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1431</v>
      </c>
      <c r="BM89" s="216" t="s">
        <v>1453</v>
      </c>
    </row>
    <row r="90" s="2" customFormat="1">
      <c r="A90" s="39"/>
      <c r="B90" s="40"/>
      <c r="C90" s="41"/>
      <c r="D90" s="220" t="s">
        <v>414</v>
      </c>
      <c r="E90" s="41"/>
      <c r="F90" s="251" t="s">
        <v>1454</v>
      </c>
      <c r="G90" s="41"/>
      <c r="H90" s="41"/>
      <c r="I90" s="252"/>
      <c r="J90" s="41"/>
      <c r="K90" s="41"/>
      <c r="L90" s="45"/>
      <c r="M90" s="253"/>
      <c r="N90" s="25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414</v>
      </c>
      <c r="AU90" s="18" t="s">
        <v>86</v>
      </c>
    </row>
    <row r="91" s="2" customFormat="1" ht="16.5" customHeight="1">
      <c r="A91" s="39"/>
      <c r="B91" s="40"/>
      <c r="C91" s="205" t="s">
        <v>273</v>
      </c>
      <c r="D91" s="205" t="s">
        <v>227</v>
      </c>
      <c r="E91" s="206" t="s">
        <v>1455</v>
      </c>
      <c r="F91" s="207" t="s">
        <v>1456</v>
      </c>
      <c r="G91" s="208" t="s">
        <v>1003</v>
      </c>
      <c r="H91" s="209">
        <v>1</v>
      </c>
      <c r="I91" s="210"/>
      <c r="J91" s="211">
        <f>ROUND(I91*H91,2)</f>
        <v>0</v>
      </c>
      <c r="K91" s="207" t="s">
        <v>231</v>
      </c>
      <c r="L91" s="45"/>
      <c r="M91" s="212" t="s">
        <v>19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1431</v>
      </c>
      <c r="AT91" s="216" t="s">
        <v>227</v>
      </c>
      <c r="AU91" s="216" t="s">
        <v>86</v>
      </c>
      <c r="AY91" s="18" t="s">
        <v>225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84</v>
      </c>
      <c r="BK91" s="217">
        <f>ROUND(I91*H91,2)</f>
        <v>0</v>
      </c>
      <c r="BL91" s="18" t="s">
        <v>1431</v>
      </c>
      <c r="BM91" s="216" t="s">
        <v>1457</v>
      </c>
    </row>
    <row r="92" s="2" customFormat="1">
      <c r="A92" s="39"/>
      <c r="B92" s="40"/>
      <c r="C92" s="41"/>
      <c r="D92" s="220" t="s">
        <v>414</v>
      </c>
      <c r="E92" s="41"/>
      <c r="F92" s="251" t="s">
        <v>1458</v>
      </c>
      <c r="G92" s="41"/>
      <c r="H92" s="41"/>
      <c r="I92" s="252"/>
      <c r="J92" s="41"/>
      <c r="K92" s="41"/>
      <c r="L92" s="45"/>
      <c r="M92" s="253"/>
      <c r="N92" s="25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414</v>
      </c>
      <c r="AU92" s="18" t="s">
        <v>86</v>
      </c>
    </row>
    <row r="93" s="2" customFormat="1" ht="16.5" customHeight="1">
      <c r="A93" s="39"/>
      <c r="B93" s="40"/>
      <c r="C93" s="205" t="s">
        <v>232</v>
      </c>
      <c r="D93" s="205" t="s">
        <v>227</v>
      </c>
      <c r="E93" s="206" t="s">
        <v>1459</v>
      </c>
      <c r="F93" s="207" t="s">
        <v>1460</v>
      </c>
      <c r="G93" s="208" t="s">
        <v>1003</v>
      </c>
      <c r="H93" s="209">
        <v>1</v>
      </c>
      <c r="I93" s="210"/>
      <c r="J93" s="211">
        <f>ROUND(I93*H93,2)</f>
        <v>0</v>
      </c>
      <c r="K93" s="207" t="s">
        <v>231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1431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1431</v>
      </c>
      <c r="BM93" s="216" t="s">
        <v>1461</v>
      </c>
    </row>
    <row r="94" s="2" customFormat="1" ht="16.5" customHeight="1">
      <c r="A94" s="39"/>
      <c r="B94" s="40"/>
      <c r="C94" s="205" t="s">
        <v>327</v>
      </c>
      <c r="D94" s="205" t="s">
        <v>227</v>
      </c>
      <c r="E94" s="206" t="s">
        <v>1462</v>
      </c>
      <c r="F94" s="207" t="s">
        <v>1463</v>
      </c>
      <c r="G94" s="208" t="s">
        <v>1003</v>
      </c>
      <c r="H94" s="209">
        <v>1</v>
      </c>
      <c r="I94" s="210"/>
      <c r="J94" s="211">
        <f>ROUND(I94*H94,2)</f>
        <v>0</v>
      </c>
      <c r="K94" s="207" t="s">
        <v>231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1431</v>
      </c>
      <c r="AT94" s="216" t="s">
        <v>227</v>
      </c>
      <c r="AU94" s="216" t="s">
        <v>86</v>
      </c>
      <c r="AY94" s="18" t="s">
        <v>225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1431</v>
      </c>
      <c r="BM94" s="216" t="s">
        <v>1464</v>
      </c>
    </row>
    <row r="95" s="12" customFormat="1" ht="22.8" customHeight="1">
      <c r="A95" s="12"/>
      <c r="B95" s="189"/>
      <c r="C95" s="190"/>
      <c r="D95" s="191" t="s">
        <v>75</v>
      </c>
      <c r="E95" s="203" t="s">
        <v>1465</v>
      </c>
      <c r="F95" s="203" t="s">
        <v>1466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P96</f>
        <v>0</v>
      </c>
      <c r="Q95" s="197"/>
      <c r="R95" s="198">
        <f>R96</f>
        <v>0</v>
      </c>
      <c r="S95" s="197"/>
      <c r="T95" s="19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327</v>
      </c>
      <c r="AT95" s="201" t="s">
        <v>75</v>
      </c>
      <c r="AU95" s="201" t="s">
        <v>84</v>
      </c>
      <c r="AY95" s="200" t="s">
        <v>225</v>
      </c>
      <c r="BK95" s="202">
        <f>BK96</f>
        <v>0</v>
      </c>
    </row>
    <row r="96" s="2" customFormat="1" ht="16.5" customHeight="1">
      <c r="A96" s="39"/>
      <c r="B96" s="40"/>
      <c r="C96" s="205" t="s">
        <v>354</v>
      </c>
      <c r="D96" s="205" t="s">
        <v>227</v>
      </c>
      <c r="E96" s="206" t="s">
        <v>1467</v>
      </c>
      <c r="F96" s="207" t="s">
        <v>1466</v>
      </c>
      <c r="G96" s="208" t="s">
        <v>1003</v>
      </c>
      <c r="H96" s="209">
        <v>1</v>
      </c>
      <c r="I96" s="210"/>
      <c r="J96" s="211">
        <f>ROUND(I96*H96,2)</f>
        <v>0</v>
      </c>
      <c r="K96" s="207" t="s">
        <v>231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1431</v>
      </c>
      <c r="AT96" s="216" t="s">
        <v>227</v>
      </c>
      <c r="AU96" s="216" t="s">
        <v>86</v>
      </c>
      <c r="AY96" s="18" t="s">
        <v>225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1431</v>
      </c>
      <c r="BM96" s="216" t="s">
        <v>1468</v>
      </c>
    </row>
    <row r="97" s="12" customFormat="1" ht="22.8" customHeight="1">
      <c r="A97" s="12"/>
      <c r="B97" s="189"/>
      <c r="C97" s="190"/>
      <c r="D97" s="191" t="s">
        <v>75</v>
      </c>
      <c r="E97" s="203" t="s">
        <v>1469</v>
      </c>
      <c r="F97" s="203" t="s">
        <v>1470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327</v>
      </c>
      <c r="AT97" s="201" t="s">
        <v>75</v>
      </c>
      <c r="AU97" s="201" t="s">
        <v>84</v>
      </c>
      <c r="AY97" s="200" t="s">
        <v>225</v>
      </c>
      <c r="BK97" s="202">
        <f>BK98</f>
        <v>0</v>
      </c>
    </row>
    <row r="98" s="2" customFormat="1" ht="16.5" customHeight="1">
      <c r="A98" s="39"/>
      <c r="B98" s="40"/>
      <c r="C98" s="205" t="s">
        <v>358</v>
      </c>
      <c r="D98" s="205" t="s">
        <v>227</v>
      </c>
      <c r="E98" s="206" t="s">
        <v>1471</v>
      </c>
      <c r="F98" s="207" t="s">
        <v>1470</v>
      </c>
      <c r="G98" s="208" t="s">
        <v>1003</v>
      </c>
      <c r="H98" s="209">
        <v>1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1431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1431</v>
      </c>
      <c r="BM98" s="216" t="s">
        <v>1472</v>
      </c>
    </row>
    <row r="99" s="12" customFormat="1" ht="22.8" customHeight="1">
      <c r="A99" s="12"/>
      <c r="B99" s="189"/>
      <c r="C99" s="190"/>
      <c r="D99" s="191" t="s">
        <v>75</v>
      </c>
      <c r="E99" s="203" t="s">
        <v>1426</v>
      </c>
      <c r="F99" s="203" t="s">
        <v>1427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SUM(P100:P102)</f>
        <v>0</v>
      </c>
      <c r="Q99" s="197"/>
      <c r="R99" s="198">
        <f>SUM(R100:R102)</f>
        <v>0</v>
      </c>
      <c r="S99" s="197"/>
      <c r="T99" s="199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327</v>
      </c>
      <c r="AT99" s="201" t="s">
        <v>75</v>
      </c>
      <c r="AU99" s="201" t="s">
        <v>84</v>
      </c>
      <c r="AY99" s="200" t="s">
        <v>225</v>
      </c>
      <c r="BK99" s="202">
        <f>SUM(BK100:BK102)</f>
        <v>0</v>
      </c>
    </row>
    <row r="100" s="2" customFormat="1" ht="16.5" customHeight="1">
      <c r="A100" s="39"/>
      <c r="B100" s="40"/>
      <c r="C100" s="205" t="s">
        <v>365</v>
      </c>
      <c r="D100" s="205" t="s">
        <v>227</v>
      </c>
      <c r="E100" s="206" t="s">
        <v>1473</v>
      </c>
      <c r="F100" s="207" t="s">
        <v>1427</v>
      </c>
      <c r="G100" s="208" t="s">
        <v>1003</v>
      </c>
      <c r="H100" s="209">
        <v>1</v>
      </c>
      <c r="I100" s="210"/>
      <c r="J100" s="211">
        <f>ROUND(I100*H100,2)</f>
        <v>0</v>
      </c>
      <c r="K100" s="207" t="s">
        <v>231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1431</v>
      </c>
      <c r="AT100" s="216" t="s">
        <v>227</v>
      </c>
      <c r="AU100" s="216" t="s">
        <v>86</v>
      </c>
      <c r="AY100" s="18" t="s">
        <v>225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1431</v>
      </c>
      <c r="BM100" s="216" t="s">
        <v>1474</v>
      </c>
    </row>
    <row r="101" s="2" customFormat="1" ht="16.5" customHeight="1">
      <c r="A101" s="39"/>
      <c r="B101" s="40"/>
      <c r="C101" s="205" t="s">
        <v>369</v>
      </c>
      <c r="D101" s="205" t="s">
        <v>227</v>
      </c>
      <c r="E101" s="206" t="s">
        <v>1475</v>
      </c>
      <c r="F101" s="207" t="s">
        <v>1476</v>
      </c>
      <c r="G101" s="208" t="s">
        <v>1003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1431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1431</v>
      </c>
      <c r="BM101" s="216" t="s">
        <v>1477</v>
      </c>
    </row>
    <row r="102" s="2" customFormat="1" ht="16.5" customHeight="1">
      <c r="A102" s="39"/>
      <c r="B102" s="40"/>
      <c r="C102" s="205" t="s">
        <v>111</v>
      </c>
      <c r="D102" s="205" t="s">
        <v>227</v>
      </c>
      <c r="E102" s="206" t="s">
        <v>1478</v>
      </c>
      <c r="F102" s="207" t="s">
        <v>1479</v>
      </c>
      <c r="G102" s="208" t="s">
        <v>1003</v>
      </c>
      <c r="H102" s="209">
        <v>1</v>
      </c>
      <c r="I102" s="210"/>
      <c r="J102" s="211">
        <f>ROUND(I102*H102,2)</f>
        <v>0</v>
      </c>
      <c r="K102" s="207" t="s">
        <v>19</v>
      </c>
      <c r="L102" s="45"/>
      <c r="M102" s="265" t="s">
        <v>19</v>
      </c>
      <c r="N102" s="266" t="s">
        <v>47</v>
      </c>
      <c r="O102" s="267"/>
      <c r="P102" s="268">
        <f>O102*H102</f>
        <v>0</v>
      </c>
      <c r="Q102" s="268">
        <v>0</v>
      </c>
      <c r="R102" s="268">
        <f>Q102*H102</f>
        <v>0</v>
      </c>
      <c r="S102" s="268">
        <v>0</v>
      </c>
      <c r="T102" s="26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1431</v>
      </c>
      <c r="AT102" s="216" t="s">
        <v>227</v>
      </c>
      <c r="AU102" s="216" t="s">
        <v>86</v>
      </c>
      <c r="AY102" s="18" t="s">
        <v>225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1431</v>
      </c>
      <c r="BM102" s="216" t="s">
        <v>1480</v>
      </c>
    </row>
    <row r="103" s="2" customFormat="1" ht="6.96" customHeight="1">
      <c r="A103" s="39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5"/>
      <c r="M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</sheetData>
  <sheetProtection sheet="1" autoFilter="0" formatColumns="0" formatRows="0" objects="1" scenarios="1" spinCount="100000" saltValue="JBfGwfW6Mv0ZgdDK/bJ3f7HFCpY7s+VJQNs65vG8jflZSxBjAs6GvBOUVfNkfCqGEXqIajbb1iV+ZBDYKe8O4Q==" hashValue="slYod7oDkfdWNtOZS48LVnQzSnEJsYoNhvZcpSijYZ4AY31w5MmnWgSeAsAG/CJ864/EwLS74PjkgSxSuKKVuQ==" algorithmName="SHA-512" password="CC35"/>
  <autoFilter ref="C83:K1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70" t="s">
        <v>654</v>
      </c>
      <c r="BA2" s="270" t="s">
        <v>655</v>
      </c>
      <c r="BB2" s="270" t="s">
        <v>230</v>
      </c>
      <c r="BC2" s="270" t="s">
        <v>710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711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03 - 5K3-5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03 - 5K3-5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12.3833801</v>
      </c>
      <c r="S86" s="97"/>
      <c r="T86" s="187">
        <f>T87+T102</f>
        <v>0.44500000000000001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11.794748500000001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11.794748500000001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21.652999999999999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0.53049849999999998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712</v>
      </c>
      <c r="G91" s="219"/>
      <c r="H91" s="223">
        <v>21.652999999999999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713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21.652999999999999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21.652999999999999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0.44500000000000001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4.4500000000000002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715</v>
      </c>
      <c r="G99" s="219"/>
      <c r="H99" s="223">
        <v>4.4500000000000002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11.795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0.58863160000000014</v>
      </c>
      <c r="S102" s="197"/>
      <c r="T102" s="199">
        <f>T103+T115</f>
        <v>0.44500000000000001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0.5827500000000001</v>
      </c>
      <c r="S103" s="197"/>
      <c r="T103" s="199">
        <f>SUM(T104:T114)</f>
        <v>0.44500000000000001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555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0.02775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716</v>
      </c>
      <c r="G105" s="219"/>
      <c r="H105" s="223">
        <v>555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0.55500000000000005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0.55500000000000005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717</v>
      </c>
      <c r="G108" s="219"/>
      <c r="H108" s="223">
        <v>0.55500000000000005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445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0.44500000000000001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718</v>
      </c>
      <c r="G110" s="219"/>
      <c r="H110" s="223">
        <v>445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445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719</v>
      </c>
      <c r="G113" s="219"/>
      <c r="H113" s="223">
        <v>445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0.58299999999999996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0.0058815999999999998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18.379999999999999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0.0058815999999999998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720</v>
      </c>
      <c r="G118" s="219"/>
      <c r="H118" s="223">
        <v>18.379999999999999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IAZkUBz+MknKs6ycdKYQQZTnHYqS9y/tZrgDy2leMJIGpAFHmEQ/de8/S8c7+vlx5hOarVcMrnyQZRydA5Gz/A==" hashValue="4Xd2GHSCWzFuODreT27hRgdlI/Ov5ol0O5fmTM/pdxQgIsfd7bBWJZPH6S+NTZSafQhepgGTO2WOIZfB8qi4P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29"/>
      <c r="C3" s="130"/>
      <c r="D3" s="130"/>
      <c r="E3" s="130"/>
      <c r="F3" s="130"/>
      <c r="G3" s="130"/>
      <c r="H3" s="21"/>
    </row>
    <row r="4" s="1" customFormat="1" ht="24.96" customHeight="1">
      <c r="B4" s="21"/>
      <c r="C4" s="131" t="s">
        <v>1481</v>
      </c>
      <c r="H4" s="21"/>
    </row>
    <row r="5" s="1" customFormat="1" ht="12" customHeight="1">
      <c r="B5" s="21"/>
      <c r="C5" s="277" t="s">
        <v>13</v>
      </c>
      <c r="D5" s="141" t="s">
        <v>14</v>
      </c>
      <c r="E5" s="1"/>
      <c r="F5" s="1"/>
      <c r="H5" s="21"/>
    </row>
    <row r="6" s="1" customFormat="1" ht="36.96" customHeight="1">
      <c r="B6" s="21"/>
      <c r="C6" s="278" t="s">
        <v>16</v>
      </c>
      <c r="D6" s="279" t="s">
        <v>17</v>
      </c>
      <c r="E6" s="1"/>
      <c r="F6" s="1"/>
      <c r="H6" s="21"/>
    </row>
    <row r="7" s="1" customFormat="1" ht="16.5" customHeight="1">
      <c r="B7" s="21"/>
      <c r="C7" s="133" t="s">
        <v>23</v>
      </c>
      <c r="D7" s="138" t="str">
        <f>'Rekapitulace stavby'!AN8</f>
        <v>22. 2. 2021</v>
      </c>
      <c r="H7" s="21"/>
    </row>
    <row r="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="11" customFormat="1" ht="29.28" customHeight="1">
      <c r="A9" s="178"/>
      <c r="B9" s="280"/>
      <c r="C9" s="281" t="s">
        <v>57</v>
      </c>
      <c r="D9" s="282" t="s">
        <v>58</v>
      </c>
      <c r="E9" s="282" t="s">
        <v>212</v>
      </c>
      <c r="F9" s="283" t="s">
        <v>1482</v>
      </c>
      <c r="G9" s="178"/>
      <c r="H9" s="280"/>
    </row>
    <row r="10" s="2" customFormat="1" ht="26.4" customHeight="1">
      <c r="A10" s="39"/>
      <c r="B10" s="45"/>
      <c r="C10" s="284" t="s">
        <v>1483</v>
      </c>
      <c r="D10" s="284" t="s">
        <v>88</v>
      </c>
      <c r="E10" s="39"/>
      <c r="F10" s="39"/>
      <c r="G10" s="39"/>
      <c r="H10" s="45"/>
    </row>
    <row r="11" s="2" customFormat="1" ht="16.8" customHeight="1">
      <c r="A11" s="39"/>
      <c r="B11" s="45"/>
      <c r="C11" s="285" t="s">
        <v>654</v>
      </c>
      <c r="D11" s="286" t="s">
        <v>655</v>
      </c>
      <c r="E11" s="287" t="s">
        <v>230</v>
      </c>
      <c r="F11" s="288">
        <v>25.263000000000002</v>
      </c>
      <c r="G11" s="39"/>
      <c r="H11" s="45"/>
    </row>
    <row r="12" s="2" customFormat="1" ht="16.8" customHeight="1">
      <c r="A12" s="39"/>
      <c r="B12" s="45"/>
      <c r="C12" s="289" t="s">
        <v>654</v>
      </c>
      <c r="D12" s="289" t="s">
        <v>665</v>
      </c>
      <c r="E12" s="18" t="s">
        <v>19</v>
      </c>
      <c r="F12" s="290">
        <v>25.263000000000002</v>
      </c>
      <c r="G12" s="39"/>
      <c r="H12" s="45"/>
    </row>
    <row r="13" s="2" customFormat="1" ht="16.8" customHeight="1">
      <c r="A13" s="39"/>
      <c r="B13" s="45"/>
      <c r="C13" s="291" t="s">
        <v>1484</v>
      </c>
      <c r="D13" s="39"/>
      <c r="E13" s="39"/>
      <c r="F13" s="39"/>
      <c r="G13" s="39"/>
      <c r="H13" s="45"/>
    </row>
    <row r="14" s="2" customFormat="1" ht="16.8" customHeight="1">
      <c r="A14" s="39"/>
      <c r="B14" s="45"/>
      <c r="C14" s="289" t="s">
        <v>471</v>
      </c>
      <c r="D14" s="289" t="s">
        <v>472</v>
      </c>
      <c r="E14" s="18" t="s">
        <v>230</v>
      </c>
      <c r="F14" s="290">
        <v>25.263000000000002</v>
      </c>
      <c r="G14" s="39"/>
      <c r="H14" s="45"/>
    </row>
    <row r="15" s="2" customFormat="1" ht="16.8" customHeight="1">
      <c r="A15" s="39"/>
      <c r="B15" s="45"/>
      <c r="C15" s="289" t="s">
        <v>608</v>
      </c>
      <c r="D15" s="289" t="s">
        <v>1485</v>
      </c>
      <c r="E15" s="18" t="s">
        <v>230</v>
      </c>
      <c r="F15" s="290">
        <v>25.263000000000002</v>
      </c>
      <c r="G15" s="39"/>
      <c r="H15" s="45"/>
    </row>
    <row r="16" s="2" customFormat="1" ht="26.4" customHeight="1">
      <c r="A16" s="39"/>
      <c r="B16" s="45"/>
      <c r="C16" s="284" t="s">
        <v>1486</v>
      </c>
      <c r="D16" s="284" t="s">
        <v>91</v>
      </c>
      <c r="E16" s="39"/>
      <c r="F16" s="39"/>
      <c r="G16" s="39"/>
      <c r="H16" s="45"/>
    </row>
    <row r="17" s="2" customFormat="1" ht="16.8" customHeight="1">
      <c r="A17" s="39"/>
      <c r="B17" s="45"/>
      <c r="C17" s="285" t="s">
        <v>654</v>
      </c>
      <c r="D17" s="286" t="s">
        <v>655</v>
      </c>
      <c r="E17" s="287" t="s">
        <v>230</v>
      </c>
      <c r="F17" s="288">
        <v>21.652999999999999</v>
      </c>
      <c r="G17" s="39"/>
      <c r="H17" s="45"/>
    </row>
    <row r="18" s="2" customFormat="1" ht="16.8" customHeight="1">
      <c r="A18" s="39"/>
      <c r="B18" s="45"/>
      <c r="C18" s="289" t="s">
        <v>654</v>
      </c>
      <c r="D18" s="289" t="s">
        <v>712</v>
      </c>
      <c r="E18" s="18" t="s">
        <v>19</v>
      </c>
      <c r="F18" s="290">
        <v>21.652999999999999</v>
      </c>
      <c r="G18" s="39"/>
      <c r="H18" s="45"/>
    </row>
    <row r="19" s="2" customFormat="1" ht="16.8" customHeight="1">
      <c r="A19" s="39"/>
      <c r="B19" s="45"/>
      <c r="C19" s="291" t="s">
        <v>1484</v>
      </c>
      <c r="D19" s="39"/>
      <c r="E19" s="39"/>
      <c r="F19" s="39"/>
      <c r="G19" s="39"/>
      <c r="H19" s="45"/>
    </row>
    <row r="20" s="2" customFormat="1" ht="16.8" customHeight="1">
      <c r="A20" s="39"/>
      <c r="B20" s="45"/>
      <c r="C20" s="289" t="s">
        <v>471</v>
      </c>
      <c r="D20" s="289" t="s">
        <v>472</v>
      </c>
      <c r="E20" s="18" t="s">
        <v>230</v>
      </c>
      <c r="F20" s="290">
        <v>21.652999999999999</v>
      </c>
      <c r="G20" s="39"/>
      <c r="H20" s="45"/>
    </row>
    <row r="21" s="2" customFormat="1" ht="16.8" customHeight="1">
      <c r="A21" s="39"/>
      <c r="B21" s="45"/>
      <c r="C21" s="289" t="s">
        <v>608</v>
      </c>
      <c r="D21" s="289" t="s">
        <v>1485</v>
      </c>
      <c r="E21" s="18" t="s">
        <v>230</v>
      </c>
      <c r="F21" s="290">
        <v>21.652999999999999</v>
      </c>
      <c r="G21" s="39"/>
      <c r="H21" s="45"/>
    </row>
    <row r="22" s="2" customFormat="1" ht="26.4" customHeight="1">
      <c r="A22" s="39"/>
      <c r="B22" s="45"/>
      <c r="C22" s="284" t="s">
        <v>1487</v>
      </c>
      <c r="D22" s="284" t="s">
        <v>94</v>
      </c>
      <c r="E22" s="39"/>
      <c r="F22" s="39"/>
      <c r="G22" s="39"/>
      <c r="H22" s="45"/>
    </row>
    <row r="23" s="2" customFormat="1" ht="16.8" customHeight="1">
      <c r="A23" s="39"/>
      <c r="B23" s="45"/>
      <c r="C23" s="285" t="s">
        <v>654</v>
      </c>
      <c r="D23" s="286" t="s">
        <v>655</v>
      </c>
      <c r="E23" s="287" t="s">
        <v>230</v>
      </c>
      <c r="F23" s="288">
        <v>8.7100000000000009</v>
      </c>
      <c r="G23" s="39"/>
      <c r="H23" s="45"/>
    </row>
    <row r="24" s="2" customFormat="1" ht="16.8" customHeight="1">
      <c r="A24" s="39"/>
      <c r="B24" s="45"/>
      <c r="C24" s="289" t="s">
        <v>654</v>
      </c>
      <c r="D24" s="289" t="s">
        <v>723</v>
      </c>
      <c r="E24" s="18" t="s">
        <v>19</v>
      </c>
      <c r="F24" s="290">
        <v>8.7100000000000009</v>
      </c>
      <c r="G24" s="39"/>
      <c r="H24" s="45"/>
    </row>
    <row r="25" s="2" customFormat="1" ht="16.8" customHeight="1">
      <c r="A25" s="39"/>
      <c r="B25" s="45"/>
      <c r="C25" s="291" t="s">
        <v>1484</v>
      </c>
      <c r="D25" s="39"/>
      <c r="E25" s="39"/>
      <c r="F25" s="39"/>
      <c r="G25" s="39"/>
      <c r="H25" s="45"/>
    </row>
    <row r="26" s="2" customFormat="1" ht="16.8" customHeight="1">
      <c r="A26" s="39"/>
      <c r="B26" s="45"/>
      <c r="C26" s="289" t="s">
        <v>471</v>
      </c>
      <c r="D26" s="289" t="s">
        <v>472</v>
      </c>
      <c r="E26" s="18" t="s">
        <v>230</v>
      </c>
      <c r="F26" s="290">
        <v>8.7100000000000009</v>
      </c>
      <c r="G26" s="39"/>
      <c r="H26" s="45"/>
    </row>
    <row r="27" s="2" customFormat="1" ht="16.8" customHeight="1">
      <c r="A27" s="39"/>
      <c r="B27" s="45"/>
      <c r="C27" s="289" t="s">
        <v>608</v>
      </c>
      <c r="D27" s="289" t="s">
        <v>1485</v>
      </c>
      <c r="E27" s="18" t="s">
        <v>230</v>
      </c>
      <c r="F27" s="290">
        <v>8.7100000000000009</v>
      </c>
      <c r="G27" s="39"/>
      <c r="H27" s="45"/>
    </row>
    <row r="28" s="2" customFormat="1" ht="26.4" customHeight="1">
      <c r="A28" s="39"/>
      <c r="B28" s="45"/>
      <c r="C28" s="284" t="s">
        <v>1488</v>
      </c>
      <c r="D28" s="284" t="s">
        <v>97</v>
      </c>
      <c r="E28" s="39"/>
      <c r="F28" s="39"/>
      <c r="G28" s="39"/>
      <c r="H28" s="45"/>
    </row>
    <row r="29" s="2" customFormat="1" ht="16.8" customHeight="1">
      <c r="A29" s="39"/>
      <c r="B29" s="45"/>
      <c r="C29" s="285" t="s">
        <v>654</v>
      </c>
      <c r="D29" s="286" t="s">
        <v>655</v>
      </c>
      <c r="E29" s="287" t="s">
        <v>230</v>
      </c>
      <c r="F29" s="288">
        <v>9</v>
      </c>
      <c r="G29" s="39"/>
      <c r="H29" s="45"/>
    </row>
    <row r="30" s="2" customFormat="1" ht="16.8" customHeight="1">
      <c r="A30" s="39"/>
      <c r="B30" s="45"/>
      <c r="C30" s="289" t="s">
        <v>654</v>
      </c>
      <c r="D30" s="289" t="s">
        <v>732</v>
      </c>
      <c r="E30" s="18" t="s">
        <v>19</v>
      </c>
      <c r="F30" s="290">
        <v>9</v>
      </c>
      <c r="G30" s="39"/>
      <c r="H30" s="45"/>
    </row>
    <row r="31" s="2" customFormat="1" ht="16.8" customHeight="1">
      <c r="A31" s="39"/>
      <c r="B31" s="45"/>
      <c r="C31" s="291" t="s">
        <v>1484</v>
      </c>
      <c r="D31" s="39"/>
      <c r="E31" s="39"/>
      <c r="F31" s="39"/>
      <c r="G31" s="39"/>
      <c r="H31" s="45"/>
    </row>
    <row r="32" s="2" customFormat="1" ht="16.8" customHeight="1">
      <c r="A32" s="39"/>
      <c r="B32" s="45"/>
      <c r="C32" s="289" t="s">
        <v>471</v>
      </c>
      <c r="D32" s="289" t="s">
        <v>472</v>
      </c>
      <c r="E32" s="18" t="s">
        <v>230</v>
      </c>
      <c r="F32" s="290">
        <v>9</v>
      </c>
      <c r="G32" s="39"/>
      <c r="H32" s="45"/>
    </row>
    <row r="33" s="2" customFormat="1" ht="16.8" customHeight="1">
      <c r="A33" s="39"/>
      <c r="B33" s="45"/>
      <c r="C33" s="289" t="s">
        <v>608</v>
      </c>
      <c r="D33" s="289" t="s">
        <v>1485</v>
      </c>
      <c r="E33" s="18" t="s">
        <v>230</v>
      </c>
      <c r="F33" s="290">
        <v>9</v>
      </c>
      <c r="G33" s="39"/>
      <c r="H33" s="45"/>
    </row>
    <row r="34" s="2" customFormat="1" ht="26.4" customHeight="1">
      <c r="A34" s="39"/>
      <c r="B34" s="45"/>
      <c r="C34" s="284" t="s">
        <v>1489</v>
      </c>
      <c r="D34" s="284" t="s">
        <v>100</v>
      </c>
      <c r="E34" s="39"/>
      <c r="F34" s="39"/>
      <c r="G34" s="39"/>
      <c r="H34" s="45"/>
    </row>
    <row r="35" s="2" customFormat="1" ht="16.8" customHeight="1">
      <c r="A35" s="39"/>
      <c r="B35" s="45"/>
      <c r="C35" s="285" t="s">
        <v>654</v>
      </c>
      <c r="D35" s="286" t="s">
        <v>655</v>
      </c>
      <c r="E35" s="287" t="s">
        <v>230</v>
      </c>
      <c r="F35" s="288">
        <v>9.5999999999999996</v>
      </c>
      <c r="G35" s="39"/>
      <c r="H35" s="45"/>
    </row>
    <row r="36" s="2" customFormat="1" ht="16.8" customHeight="1">
      <c r="A36" s="39"/>
      <c r="B36" s="45"/>
      <c r="C36" s="289" t="s">
        <v>654</v>
      </c>
      <c r="D36" s="289" t="s">
        <v>742</v>
      </c>
      <c r="E36" s="18" t="s">
        <v>19</v>
      </c>
      <c r="F36" s="290">
        <v>9.5999999999999996</v>
      </c>
      <c r="G36" s="39"/>
      <c r="H36" s="45"/>
    </row>
    <row r="37" s="2" customFormat="1" ht="16.8" customHeight="1">
      <c r="A37" s="39"/>
      <c r="B37" s="45"/>
      <c r="C37" s="291" t="s">
        <v>1484</v>
      </c>
      <c r="D37" s="39"/>
      <c r="E37" s="39"/>
      <c r="F37" s="39"/>
      <c r="G37" s="39"/>
      <c r="H37" s="45"/>
    </row>
    <row r="38" s="2" customFormat="1" ht="16.8" customHeight="1">
      <c r="A38" s="39"/>
      <c r="B38" s="45"/>
      <c r="C38" s="289" t="s">
        <v>471</v>
      </c>
      <c r="D38" s="289" t="s">
        <v>472</v>
      </c>
      <c r="E38" s="18" t="s">
        <v>230</v>
      </c>
      <c r="F38" s="290">
        <v>9.5999999999999996</v>
      </c>
      <c r="G38" s="39"/>
      <c r="H38" s="45"/>
    </row>
    <row r="39" s="2" customFormat="1" ht="16.8" customHeight="1">
      <c r="A39" s="39"/>
      <c r="B39" s="45"/>
      <c r="C39" s="289" t="s">
        <v>608</v>
      </c>
      <c r="D39" s="289" t="s">
        <v>1485</v>
      </c>
      <c r="E39" s="18" t="s">
        <v>230</v>
      </c>
      <c r="F39" s="290">
        <v>9.5999999999999996</v>
      </c>
      <c r="G39" s="39"/>
      <c r="H39" s="45"/>
    </row>
    <row r="40" s="2" customFormat="1" ht="26.4" customHeight="1">
      <c r="A40" s="39"/>
      <c r="B40" s="45"/>
      <c r="C40" s="284" t="s">
        <v>1490</v>
      </c>
      <c r="D40" s="284" t="s">
        <v>103</v>
      </c>
      <c r="E40" s="39"/>
      <c r="F40" s="39"/>
      <c r="G40" s="39"/>
      <c r="H40" s="45"/>
    </row>
    <row r="41" s="2" customFormat="1" ht="16.8" customHeight="1">
      <c r="A41" s="39"/>
      <c r="B41" s="45"/>
      <c r="C41" s="285" t="s">
        <v>654</v>
      </c>
      <c r="D41" s="286" t="s">
        <v>655</v>
      </c>
      <c r="E41" s="287" t="s">
        <v>230</v>
      </c>
      <c r="F41" s="288">
        <v>20.524999999999999</v>
      </c>
      <c r="G41" s="39"/>
      <c r="H41" s="45"/>
    </row>
    <row r="42" s="2" customFormat="1" ht="16.8" customHeight="1">
      <c r="A42" s="39"/>
      <c r="B42" s="45"/>
      <c r="C42" s="289" t="s">
        <v>654</v>
      </c>
      <c r="D42" s="289" t="s">
        <v>746</v>
      </c>
      <c r="E42" s="18" t="s">
        <v>19</v>
      </c>
      <c r="F42" s="290">
        <v>20.524999999999999</v>
      </c>
      <c r="G42" s="39"/>
      <c r="H42" s="45"/>
    </row>
    <row r="43" s="2" customFormat="1" ht="16.8" customHeight="1">
      <c r="A43" s="39"/>
      <c r="B43" s="45"/>
      <c r="C43" s="291" t="s">
        <v>1484</v>
      </c>
      <c r="D43" s="39"/>
      <c r="E43" s="39"/>
      <c r="F43" s="39"/>
      <c r="G43" s="39"/>
      <c r="H43" s="45"/>
    </row>
    <row r="44" s="2" customFormat="1" ht="16.8" customHeight="1">
      <c r="A44" s="39"/>
      <c r="B44" s="45"/>
      <c r="C44" s="289" t="s">
        <v>471</v>
      </c>
      <c r="D44" s="289" t="s">
        <v>472</v>
      </c>
      <c r="E44" s="18" t="s">
        <v>230</v>
      </c>
      <c r="F44" s="290">
        <v>20.524999999999999</v>
      </c>
      <c r="G44" s="39"/>
      <c r="H44" s="45"/>
    </row>
    <row r="45" s="2" customFormat="1" ht="16.8" customHeight="1">
      <c r="A45" s="39"/>
      <c r="B45" s="45"/>
      <c r="C45" s="289" t="s">
        <v>608</v>
      </c>
      <c r="D45" s="289" t="s">
        <v>1485</v>
      </c>
      <c r="E45" s="18" t="s">
        <v>230</v>
      </c>
      <c r="F45" s="290">
        <v>20.524999999999999</v>
      </c>
      <c r="G45" s="39"/>
      <c r="H45" s="45"/>
    </row>
    <row r="46" s="2" customFormat="1" ht="26.4" customHeight="1">
      <c r="A46" s="39"/>
      <c r="B46" s="45"/>
      <c r="C46" s="284" t="s">
        <v>1491</v>
      </c>
      <c r="D46" s="284" t="s">
        <v>106</v>
      </c>
      <c r="E46" s="39"/>
      <c r="F46" s="39"/>
      <c r="G46" s="39"/>
      <c r="H46" s="45"/>
    </row>
    <row r="47" s="2" customFormat="1" ht="16.8" customHeight="1">
      <c r="A47" s="39"/>
      <c r="B47" s="45"/>
      <c r="C47" s="285" t="s">
        <v>654</v>
      </c>
      <c r="D47" s="286" t="s">
        <v>655</v>
      </c>
      <c r="E47" s="287" t="s">
        <v>230</v>
      </c>
      <c r="F47" s="288">
        <v>5.7000000000000002</v>
      </c>
      <c r="G47" s="39"/>
      <c r="H47" s="45"/>
    </row>
    <row r="48" s="2" customFormat="1" ht="16.8" customHeight="1">
      <c r="A48" s="39"/>
      <c r="B48" s="45"/>
      <c r="C48" s="289" t="s">
        <v>654</v>
      </c>
      <c r="D48" s="289" t="s">
        <v>756</v>
      </c>
      <c r="E48" s="18" t="s">
        <v>19</v>
      </c>
      <c r="F48" s="290">
        <v>5.7000000000000002</v>
      </c>
      <c r="G48" s="39"/>
      <c r="H48" s="45"/>
    </row>
    <row r="49" s="2" customFormat="1" ht="16.8" customHeight="1">
      <c r="A49" s="39"/>
      <c r="B49" s="45"/>
      <c r="C49" s="291" t="s">
        <v>1484</v>
      </c>
      <c r="D49" s="39"/>
      <c r="E49" s="39"/>
      <c r="F49" s="39"/>
      <c r="G49" s="39"/>
      <c r="H49" s="45"/>
    </row>
    <row r="50" s="2" customFormat="1" ht="16.8" customHeight="1">
      <c r="A50" s="39"/>
      <c r="B50" s="45"/>
      <c r="C50" s="289" t="s">
        <v>471</v>
      </c>
      <c r="D50" s="289" t="s">
        <v>472</v>
      </c>
      <c r="E50" s="18" t="s">
        <v>230</v>
      </c>
      <c r="F50" s="290">
        <v>5.7000000000000002</v>
      </c>
      <c r="G50" s="39"/>
      <c r="H50" s="45"/>
    </row>
    <row r="51" s="2" customFormat="1" ht="16.8" customHeight="1">
      <c r="A51" s="39"/>
      <c r="B51" s="45"/>
      <c r="C51" s="289" t="s">
        <v>608</v>
      </c>
      <c r="D51" s="289" t="s">
        <v>1485</v>
      </c>
      <c r="E51" s="18" t="s">
        <v>230</v>
      </c>
      <c r="F51" s="290">
        <v>5.7000000000000002</v>
      </c>
      <c r="G51" s="39"/>
      <c r="H51" s="45"/>
    </row>
    <row r="52" s="2" customFormat="1" ht="26.4" customHeight="1">
      <c r="A52" s="39"/>
      <c r="B52" s="45"/>
      <c r="C52" s="284" t="s">
        <v>1492</v>
      </c>
      <c r="D52" s="284" t="s">
        <v>109</v>
      </c>
      <c r="E52" s="39"/>
      <c r="F52" s="39"/>
      <c r="G52" s="39"/>
      <c r="H52" s="45"/>
    </row>
    <row r="53" s="2" customFormat="1" ht="16.8" customHeight="1">
      <c r="A53" s="39"/>
      <c r="B53" s="45"/>
      <c r="C53" s="285" t="s">
        <v>654</v>
      </c>
      <c r="D53" s="286" t="s">
        <v>655</v>
      </c>
      <c r="E53" s="287" t="s">
        <v>230</v>
      </c>
      <c r="F53" s="288">
        <v>23.858000000000001</v>
      </c>
      <c r="G53" s="39"/>
      <c r="H53" s="45"/>
    </row>
    <row r="54" s="2" customFormat="1" ht="16.8" customHeight="1">
      <c r="A54" s="39"/>
      <c r="B54" s="45"/>
      <c r="C54" s="289" t="s">
        <v>654</v>
      </c>
      <c r="D54" s="289" t="s">
        <v>766</v>
      </c>
      <c r="E54" s="18" t="s">
        <v>19</v>
      </c>
      <c r="F54" s="290">
        <v>23.858000000000001</v>
      </c>
      <c r="G54" s="39"/>
      <c r="H54" s="45"/>
    </row>
    <row r="55" s="2" customFormat="1" ht="16.8" customHeight="1">
      <c r="A55" s="39"/>
      <c r="B55" s="45"/>
      <c r="C55" s="291" t="s">
        <v>1484</v>
      </c>
      <c r="D55" s="39"/>
      <c r="E55" s="39"/>
      <c r="F55" s="39"/>
      <c r="G55" s="39"/>
      <c r="H55" s="45"/>
    </row>
    <row r="56" s="2" customFormat="1" ht="16.8" customHeight="1">
      <c r="A56" s="39"/>
      <c r="B56" s="45"/>
      <c r="C56" s="289" t="s">
        <v>471</v>
      </c>
      <c r="D56" s="289" t="s">
        <v>472</v>
      </c>
      <c r="E56" s="18" t="s">
        <v>230</v>
      </c>
      <c r="F56" s="290">
        <v>23.858000000000001</v>
      </c>
      <c r="G56" s="39"/>
      <c r="H56" s="45"/>
    </row>
    <row r="57" s="2" customFormat="1" ht="16.8" customHeight="1">
      <c r="A57" s="39"/>
      <c r="B57" s="45"/>
      <c r="C57" s="289" t="s">
        <v>608</v>
      </c>
      <c r="D57" s="289" t="s">
        <v>1485</v>
      </c>
      <c r="E57" s="18" t="s">
        <v>230</v>
      </c>
      <c r="F57" s="290">
        <v>23.858000000000001</v>
      </c>
      <c r="G57" s="39"/>
      <c r="H57" s="45"/>
    </row>
    <row r="58" s="2" customFormat="1" ht="26.4" customHeight="1">
      <c r="A58" s="39"/>
      <c r="B58" s="45"/>
      <c r="C58" s="284" t="s">
        <v>1493</v>
      </c>
      <c r="D58" s="284" t="s">
        <v>112</v>
      </c>
      <c r="E58" s="39"/>
      <c r="F58" s="39"/>
      <c r="G58" s="39"/>
      <c r="H58" s="45"/>
    </row>
    <row r="59" s="2" customFormat="1" ht="16.8" customHeight="1">
      <c r="A59" s="39"/>
      <c r="B59" s="45"/>
      <c r="C59" s="285" t="s">
        <v>790</v>
      </c>
      <c r="D59" s="286" t="s">
        <v>791</v>
      </c>
      <c r="E59" s="287" t="s">
        <v>559</v>
      </c>
      <c r="F59" s="288">
        <v>46.5</v>
      </c>
      <c r="G59" s="39"/>
      <c r="H59" s="45"/>
    </row>
    <row r="60" s="2" customFormat="1" ht="16.8" customHeight="1">
      <c r="A60" s="39"/>
      <c r="B60" s="45"/>
      <c r="C60" s="289" t="s">
        <v>790</v>
      </c>
      <c r="D60" s="289" t="s">
        <v>817</v>
      </c>
      <c r="E60" s="18" t="s">
        <v>19</v>
      </c>
      <c r="F60" s="290">
        <v>46.5</v>
      </c>
      <c r="G60" s="39"/>
      <c r="H60" s="45"/>
    </row>
    <row r="61" s="2" customFormat="1" ht="16.8" customHeight="1">
      <c r="A61" s="39"/>
      <c r="B61" s="45"/>
      <c r="C61" s="291" t="s">
        <v>1484</v>
      </c>
      <c r="D61" s="39"/>
      <c r="E61" s="39"/>
      <c r="F61" s="39"/>
      <c r="G61" s="39"/>
      <c r="H61" s="45"/>
    </row>
    <row r="62" s="2" customFormat="1" ht="16.8" customHeight="1">
      <c r="A62" s="39"/>
      <c r="B62" s="45"/>
      <c r="C62" s="289" t="s">
        <v>812</v>
      </c>
      <c r="D62" s="289" t="s">
        <v>1494</v>
      </c>
      <c r="E62" s="18" t="s">
        <v>230</v>
      </c>
      <c r="F62" s="290">
        <v>85.5</v>
      </c>
      <c r="G62" s="39"/>
      <c r="H62" s="45"/>
    </row>
    <row r="63" s="2" customFormat="1" ht="16.8" customHeight="1">
      <c r="A63" s="39"/>
      <c r="B63" s="45"/>
      <c r="C63" s="289" t="s">
        <v>929</v>
      </c>
      <c r="D63" s="289" t="s">
        <v>1495</v>
      </c>
      <c r="E63" s="18" t="s">
        <v>559</v>
      </c>
      <c r="F63" s="290">
        <v>46.5</v>
      </c>
      <c r="G63" s="39"/>
      <c r="H63" s="45"/>
    </row>
    <row r="64" s="2" customFormat="1" ht="16.8" customHeight="1">
      <c r="A64" s="39"/>
      <c r="B64" s="45"/>
      <c r="C64" s="289" t="s">
        <v>933</v>
      </c>
      <c r="D64" s="289" t="s">
        <v>1496</v>
      </c>
      <c r="E64" s="18" t="s">
        <v>559</v>
      </c>
      <c r="F64" s="290">
        <v>46.5</v>
      </c>
      <c r="G64" s="39"/>
      <c r="H64" s="45"/>
    </row>
    <row r="65" s="2" customFormat="1" ht="16.8" customHeight="1">
      <c r="A65" s="39"/>
      <c r="B65" s="45"/>
      <c r="C65" s="289" t="s">
        <v>571</v>
      </c>
      <c r="D65" s="289" t="s">
        <v>1497</v>
      </c>
      <c r="E65" s="18" t="s">
        <v>559</v>
      </c>
      <c r="F65" s="290">
        <v>81</v>
      </c>
      <c r="G65" s="39"/>
      <c r="H65" s="45"/>
    </row>
    <row r="66" s="2" customFormat="1" ht="16.8" customHeight="1">
      <c r="A66" s="39"/>
      <c r="B66" s="45"/>
      <c r="C66" s="285" t="s">
        <v>793</v>
      </c>
      <c r="D66" s="286" t="s">
        <v>794</v>
      </c>
      <c r="E66" s="287" t="s">
        <v>559</v>
      </c>
      <c r="F66" s="288">
        <v>28.5</v>
      </c>
      <c r="G66" s="39"/>
      <c r="H66" s="45"/>
    </row>
    <row r="67" s="2" customFormat="1" ht="16.8" customHeight="1">
      <c r="A67" s="39"/>
      <c r="B67" s="45"/>
      <c r="C67" s="289" t="s">
        <v>793</v>
      </c>
      <c r="D67" s="289" t="s">
        <v>819</v>
      </c>
      <c r="E67" s="18" t="s">
        <v>19</v>
      </c>
      <c r="F67" s="290">
        <v>28.5</v>
      </c>
      <c r="G67" s="39"/>
      <c r="H67" s="45"/>
    </row>
    <row r="68" s="2" customFormat="1" ht="16.8" customHeight="1">
      <c r="A68" s="39"/>
      <c r="B68" s="45"/>
      <c r="C68" s="291" t="s">
        <v>1484</v>
      </c>
      <c r="D68" s="39"/>
      <c r="E68" s="39"/>
      <c r="F68" s="39"/>
      <c r="G68" s="39"/>
      <c r="H68" s="45"/>
    </row>
    <row r="69" s="2" customFormat="1" ht="16.8" customHeight="1">
      <c r="A69" s="39"/>
      <c r="B69" s="45"/>
      <c r="C69" s="289" t="s">
        <v>812</v>
      </c>
      <c r="D69" s="289" t="s">
        <v>1494</v>
      </c>
      <c r="E69" s="18" t="s">
        <v>230</v>
      </c>
      <c r="F69" s="290">
        <v>85.5</v>
      </c>
      <c r="G69" s="39"/>
      <c r="H69" s="45"/>
    </row>
    <row r="70" s="2" customFormat="1" ht="16.8" customHeight="1">
      <c r="A70" s="39"/>
      <c r="B70" s="45"/>
      <c r="C70" s="289" t="s">
        <v>821</v>
      </c>
      <c r="D70" s="289" t="s">
        <v>1498</v>
      </c>
      <c r="E70" s="18" t="s">
        <v>230</v>
      </c>
      <c r="F70" s="290">
        <v>187.5</v>
      </c>
      <c r="G70" s="39"/>
      <c r="H70" s="45"/>
    </row>
    <row r="71" s="2" customFormat="1" ht="16.8" customHeight="1">
      <c r="A71" s="39"/>
      <c r="B71" s="45"/>
      <c r="C71" s="289" t="s">
        <v>850</v>
      </c>
      <c r="D71" s="289" t="s">
        <v>1499</v>
      </c>
      <c r="E71" s="18" t="s">
        <v>230</v>
      </c>
      <c r="F71" s="290">
        <v>187.5</v>
      </c>
      <c r="G71" s="39"/>
      <c r="H71" s="45"/>
    </row>
    <row r="72" s="2" customFormat="1" ht="16.8" customHeight="1">
      <c r="A72" s="39"/>
      <c r="B72" s="45"/>
      <c r="C72" s="289" t="s">
        <v>853</v>
      </c>
      <c r="D72" s="289" t="s">
        <v>1500</v>
      </c>
      <c r="E72" s="18" t="s">
        <v>230</v>
      </c>
      <c r="F72" s="290">
        <v>187.5</v>
      </c>
      <c r="G72" s="39"/>
      <c r="H72" s="45"/>
    </row>
    <row r="73" s="2" customFormat="1" ht="16.8" customHeight="1">
      <c r="A73" s="39"/>
      <c r="B73" s="45"/>
      <c r="C73" s="289" t="s">
        <v>919</v>
      </c>
      <c r="D73" s="289" t="s">
        <v>1501</v>
      </c>
      <c r="E73" s="18" t="s">
        <v>559</v>
      </c>
      <c r="F73" s="290">
        <v>57</v>
      </c>
      <c r="G73" s="39"/>
      <c r="H73" s="45"/>
    </row>
    <row r="74" s="2" customFormat="1" ht="16.8" customHeight="1">
      <c r="A74" s="39"/>
      <c r="B74" s="45"/>
      <c r="C74" s="289" t="s">
        <v>923</v>
      </c>
      <c r="D74" s="289" t="s">
        <v>1502</v>
      </c>
      <c r="E74" s="18" t="s">
        <v>559</v>
      </c>
      <c r="F74" s="290">
        <v>57</v>
      </c>
      <c r="G74" s="39"/>
      <c r="H74" s="45"/>
    </row>
    <row r="75" s="2" customFormat="1" ht="16.8" customHeight="1">
      <c r="A75" s="39"/>
      <c r="B75" s="45"/>
      <c r="C75" s="289" t="s">
        <v>926</v>
      </c>
      <c r="D75" s="289" t="s">
        <v>1503</v>
      </c>
      <c r="E75" s="18" t="s">
        <v>559</v>
      </c>
      <c r="F75" s="290">
        <v>57</v>
      </c>
      <c r="G75" s="39"/>
      <c r="H75" s="45"/>
    </row>
    <row r="76" s="2" customFormat="1" ht="16.8" customHeight="1">
      <c r="A76" s="39"/>
      <c r="B76" s="45"/>
      <c r="C76" s="289" t="s">
        <v>571</v>
      </c>
      <c r="D76" s="289" t="s">
        <v>1497</v>
      </c>
      <c r="E76" s="18" t="s">
        <v>559</v>
      </c>
      <c r="F76" s="290">
        <v>81</v>
      </c>
      <c r="G76" s="39"/>
      <c r="H76" s="45"/>
    </row>
    <row r="77" s="2" customFormat="1" ht="16.8" customHeight="1">
      <c r="A77" s="39"/>
      <c r="B77" s="45"/>
      <c r="C77" s="289" t="s">
        <v>938</v>
      </c>
      <c r="D77" s="289" t="s">
        <v>1504</v>
      </c>
      <c r="E77" s="18" t="s">
        <v>559</v>
      </c>
      <c r="F77" s="290">
        <v>34.5</v>
      </c>
      <c r="G77" s="39"/>
      <c r="H77" s="45"/>
    </row>
    <row r="78" s="2" customFormat="1" ht="16.8" customHeight="1">
      <c r="A78" s="39"/>
      <c r="B78" s="45"/>
      <c r="C78" s="289" t="s">
        <v>941</v>
      </c>
      <c r="D78" s="289" t="s">
        <v>1505</v>
      </c>
      <c r="E78" s="18" t="s">
        <v>559</v>
      </c>
      <c r="F78" s="290">
        <v>34.5</v>
      </c>
      <c r="G78" s="39"/>
      <c r="H78" s="45"/>
    </row>
    <row r="79" s="2" customFormat="1" ht="16.8" customHeight="1">
      <c r="A79" s="39"/>
      <c r="B79" s="45"/>
      <c r="C79" s="285" t="s">
        <v>783</v>
      </c>
      <c r="D79" s="286" t="s">
        <v>784</v>
      </c>
      <c r="E79" s="287" t="s">
        <v>559</v>
      </c>
      <c r="F79" s="288">
        <v>72</v>
      </c>
      <c r="G79" s="39"/>
      <c r="H79" s="45"/>
    </row>
    <row r="80" s="2" customFormat="1" ht="16.8" customHeight="1">
      <c r="A80" s="39"/>
      <c r="B80" s="45"/>
      <c r="C80" s="289" t="s">
        <v>783</v>
      </c>
      <c r="D80" s="289" t="s">
        <v>951</v>
      </c>
      <c r="E80" s="18" t="s">
        <v>19</v>
      </c>
      <c r="F80" s="290">
        <v>72</v>
      </c>
      <c r="G80" s="39"/>
      <c r="H80" s="45"/>
    </row>
    <row r="81" s="2" customFormat="1" ht="16.8" customHeight="1">
      <c r="A81" s="39"/>
      <c r="B81" s="45"/>
      <c r="C81" s="291" t="s">
        <v>1484</v>
      </c>
      <c r="D81" s="39"/>
      <c r="E81" s="39"/>
      <c r="F81" s="39"/>
      <c r="G81" s="39"/>
      <c r="H81" s="45"/>
    </row>
    <row r="82" s="2" customFormat="1" ht="16.8" customHeight="1">
      <c r="A82" s="39"/>
      <c r="B82" s="45"/>
      <c r="C82" s="289" t="s">
        <v>947</v>
      </c>
      <c r="D82" s="289" t="s">
        <v>1506</v>
      </c>
      <c r="E82" s="18" t="s">
        <v>559</v>
      </c>
      <c r="F82" s="290">
        <v>72</v>
      </c>
      <c r="G82" s="39"/>
      <c r="H82" s="45"/>
    </row>
    <row r="83" s="2" customFormat="1" ht="16.8" customHeight="1">
      <c r="A83" s="39"/>
      <c r="B83" s="45"/>
      <c r="C83" s="289" t="s">
        <v>987</v>
      </c>
      <c r="D83" s="289" t="s">
        <v>988</v>
      </c>
      <c r="E83" s="18" t="s">
        <v>559</v>
      </c>
      <c r="F83" s="290">
        <v>54</v>
      </c>
      <c r="G83" s="39"/>
      <c r="H83" s="45"/>
    </row>
    <row r="84" s="2" customFormat="1">
      <c r="A84" s="39"/>
      <c r="B84" s="45"/>
      <c r="C84" s="289" t="s">
        <v>908</v>
      </c>
      <c r="D84" s="289" t="s">
        <v>1507</v>
      </c>
      <c r="E84" s="18" t="s">
        <v>559</v>
      </c>
      <c r="F84" s="290">
        <v>72</v>
      </c>
      <c r="G84" s="39"/>
      <c r="H84" s="45"/>
    </row>
    <row r="85" s="2" customFormat="1" ht="16.8" customHeight="1">
      <c r="A85" s="39"/>
      <c r="B85" s="45"/>
      <c r="C85" s="285" t="s">
        <v>786</v>
      </c>
      <c r="D85" s="286" t="s">
        <v>787</v>
      </c>
      <c r="E85" s="287" t="s">
        <v>230</v>
      </c>
      <c r="F85" s="288">
        <v>85.5</v>
      </c>
      <c r="G85" s="39"/>
      <c r="H85" s="45"/>
    </row>
    <row r="86" s="2" customFormat="1" ht="16.8" customHeight="1">
      <c r="A86" s="39"/>
      <c r="B86" s="45"/>
      <c r="C86" s="289" t="s">
        <v>19</v>
      </c>
      <c r="D86" s="289" t="s">
        <v>815</v>
      </c>
      <c r="E86" s="18" t="s">
        <v>19</v>
      </c>
      <c r="F86" s="290">
        <v>0</v>
      </c>
      <c r="G86" s="39"/>
      <c r="H86" s="45"/>
    </row>
    <row r="87" s="2" customFormat="1" ht="16.8" customHeight="1">
      <c r="A87" s="39"/>
      <c r="B87" s="45"/>
      <c r="C87" s="289" t="s">
        <v>786</v>
      </c>
      <c r="D87" s="289" t="s">
        <v>816</v>
      </c>
      <c r="E87" s="18" t="s">
        <v>19</v>
      </c>
      <c r="F87" s="290">
        <v>85.5</v>
      </c>
      <c r="G87" s="39"/>
      <c r="H87" s="45"/>
    </row>
    <row r="88" s="2" customFormat="1" ht="16.8" customHeight="1">
      <c r="A88" s="39"/>
      <c r="B88" s="45"/>
      <c r="C88" s="291" t="s">
        <v>1484</v>
      </c>
      <c r="D88" s="39"/>
      <c r="E88" s="39"/>
      <c r="F88" s="39"/>
      <c r="G88" s="39"/>
      <c r="H88" s="45"/>
    </row>
    <row r="89" s="2" customFormat="1" ht="16.8" customHeight="1">
      <c r="A89" s="39"/>
      <c r="B89" s="45"/>
      <c r="C89" s="289" t="s">
        <v>812</v>
      </c>
      <c r="D89" s="289" t="s">
        <v>1494</v>
      </c>
      <c r="E89" s="18" t="s">
        <v>230</v>
      </c>
      <c r="F89" s="290">
        <v>85.5</v>
      </c>
      <c r="G89" s="39"/>
      <c r="H89" s="45"/>
    </row>
    <row r="90" s="2" customFormat="1" ht="16.8" customHeight="1">
      <c r="A90" s="39"/>
      <c r="B90" s="45"/>
      <c r="C90" s="289" t="s">
        <v>892</v>
      </c>
      <c r="D90" s="289" t="s">
        <v>1508</v>
      </c>
      <c r="E90" s="18" t="s">
        <v>230</v>
      </c>
      <c r="F90" s="290">
        <v>114</v>
      </c>
      <c r="G90" s="39"/>
      <c r="H90" s="45"/>
    </row>
    <row r="91" s="2" customFormat="1">
      <c r="A91" s="39"/>
      <c r="B91" s="45"/>
      <c r="C91" s="289" t="s">
        <v>895</v>
      </c>
      <c r="D91" s="289" t="s">
        <v>1509</v>
      </c>
      <c r="E91" s="18" t="s">
        <v>230</v>
      </c>
      <c r="F91" s="290">
        <v>85.5</v>
      </c>
      <c r="G91" s="39"/>
      <c r="H91" s="45"/>
    </row>
    <row r="92" s="2" customFormat="1" ht="16.8" customHeight="1">
      <c r="A92" s="39"/>
      <c r="B92" s="45"/>
      <c r="C92" s="285" t="s">
        <v>796</v>
      </c>
      <c r="D92" s="286" t="s">
        <v>797</v>
      </c>
      <c r="E92" s="287" t="s">
        <v>230</v>
      </c>
      <c r="F92" s="288">
        <v>28.5</v>
      </c>
      <c r="G92" s="39"/>
      <c r="H92" s="45"/>
    </row>
    <row r="93" s="2" customFormat="1" ht="16.8" customHeight="1">
      <c r="A93" s="39"/>
      <c r="B93" s="45"/>
      <c r="C93" s="289" t="s">
        <v>796</v>
      </c>
      <c r="D93" s="289" t="s">
        <v>818</v>
      </c>
      <c r="E93" s="18" t="s">
        <v>19</v>
      </c>
      <c r="F93" s="290">
        <v>28.5</v>
      </c>
      <c r="G93" s="39"/>
      <c r="H93" s="45"/>
    </row>
    <row r="94" s="2" customFormat="1" ht="16.8" customHeight="1">
      <c r="A94" s="39"/>
      <c r="B94" s="45"/>
      <c r="C94" s="291" t="s">
        <v>1484</v>
      </c>
      <c r="D94" s="39"/>
      <c r="E94" s="39"/>
      <c r="F94" s="39"/>
      <c r="G94" s="39"/>
      <c r="H94" s="45"/>
    </row>
    <row r="95" s="2" customFormat="1" ht="16.8" customHeight="1">
      <c r="A95" s="39"/>
      <c r="B95" s="45"/>
      <c r="C95" s="289" t="s">
        <v>812</v>
      </c>
      <c r="D95" s="289" t="s">
        <v>1494</v>
      </c>
      <c r="E95" s="18" t="s">
        <v>230</v>
      </c>
      <c r="F95" s="290">
        <v>85.5</v>
      </c>
      <c r="G95" s="39"/>
      <c r="H95" s="45"/>
    </row>
    <row r="96" s="2" customFormat="1" ht="16.8" customHeight="1">
      <c r="A96" s="39"/>
      <c r="B96" s="45"/>
      <c r="C96" s="289" t="s">
        <v>801</v>
      </c>
      <c r="D96" s="289" t="s">
        <v>1510</v>
      </c>
      <c r="E96" s="18" t="s">
        <v>230</v>
      </c>
      <c r="F96" s="290">
        <v>28.5</v>
      </c>
      <c r="G96" s="39"/>
      <c r="H96" s="45"/>
    </row>
    <row r="97" s="2" customFormat="1" ht="16.8" customHeight="1">
      <c r="A97" s="39"/>
      <c r="B97" s="45"/>
      <c r="C97" s="289" t="s">
        <v>805</v>
      </c>
      <c r="D97" s="289" t="s">
        <v>1511</v>
      </c>
      <c r="E97" s="18" t="s">
        <v>230</v>
      </c>
      <c r="F97" s="290">
        <v>28.5</v>
      </c>
      <c r="G97" s="39"/>
      <c r="H97" s="45"/>
    </row>
    <row r="98" s="2" customFormat="1" ht="16.8" customHeight="1">
      <c r="A98" s="39"/>
      <c r="B98" s="45"/>
      <c r="C98" s="289" t="s">
        <v>228</v>
      </c>
      <c r="D98" s="289" t="s">
        <v>1512</v>
      </c>
      <c r="E98" s="18" t="s">
        <v>230</v>
      </c>
      <c r="F98" s="290">
        <v>28.5</v>
      </c>
      <c r="G98" s="39"/>
      <c r="H98" s="45"/>
    </row>
    <row r="99" s="2" customFormat="1" ht="16.8" customHeight="1">
      <c r="A99" s="39"/>
      <c r="B99" s="45"/>
      <c r="C99" s="289" t="s">
        <v>809</v>
      </c>
      <c r="D99" s="289" t="s">
        <v>1513</v>
      </c>
      <c r="E99" s="18" t="s">
        <v>230</v>
      </c>
      <c r="F99" s="290">
        <v>28.5</v>
      </c>
      <c r="G99" s="39"/>
      <c r="H99" s="45"/>
    </row>
    <row r="100" s="2" customFormat="1" ht="16.8" customHeight="1">
      <c r="A100" s="39"/>
      <c r="B100" s="45"/>
      <c r="C100" s="289" t="s">
        <v>880</v>
      </c>
      <c r="D100" s="289" t="s">
        <v>1514</v>
      </c>
      <c r="E100" s="18" t="s">
        <v>230</v>
      </c>
      <c r="F100" s="290">
        <v>28.5</v>
      </c>
      <c r="G100" s="39"/>
      <c r="H100" s="45"/>
    </row>
    <row r="101" s="2" customFormat="1" ht="16.8" customHeight="1">
      <c r="A101" s="39"/>
      <c r="B101" s="45"/>
      <c r="C101" s="289" t="s">
        <v>883</v>
      </c>
      <c r="D101" s="289" t="s">
        <v>1515</v>
      </c>
      <c r="E101" s="18" t="s">
        <v>230</v>
      </c>
      <c r="F101" s="290">
        <v>28.5</v>
      </c>
      <c r="G101" s="39"/>
      <c r="H101" s="45"/>
    </row>
    <row r="102" s="2" customFormat="1" ht="16.8" customHeight="1">
      <c r="A102" s="39"/>
      <c r="B102" s="45"/>
      <c r="C102" s="289" t="s">
        <v>886</v>
      </c>
      <c r="D102" s="289" t="s">
        <v>1516</v>
      </c>
      <c r="E102" s="18" t="s">
        <v>230</v>
      </c>
      <c r="F102" s="290">
        <v>28.5</v>
      </c>
      <c r="G102" s="39"/>
      <c r="H102" s="45"/>
    </row>
    <row r="103" s="2" customFormat="1" ht="16.8" customHeight="1">
      <c r="A103" s="39"/>
      <c r="B103" s="45"/>
      <c r="C103" s="289" t="s">
        <v>889</v>
      </c>
      <c r="D103" s="289" t="s">
        <v>1517</v>
      </c>
      <c r="E103" s="18" t="s">
        <v>230</v>
      </c>
      <c r="F103" s="290">
        <v>28.5</v>
      </c>
      <c r="G103" s="39"/>
      <c r="H103" s="45"/>
    </row>
    <row r="104" s="2" customFormat="1" ht="16.8" customHeight="1">
      <c r="A104" s="39"/>
      <c r="B104" s="45"/>
      <c r="C104" s="289" t="s">
        <v>892</v>
      </c>
      <c r="D104" s="289" t="s">
        <v>1508</v>
      </c>
      <c r="E104" s="18" t="s">
        <v>230</v>
      </c>
      <c r="F104" s="290">
        <v>114</v>
      </c>
      <c r="G104" s="39"/>
      <c r="H104" s="45"/>
    </row>
    <row r="105" s="2" customFormat="1" ht="16.8" customHeight="1">
      <c r="A105" s="39"/>
      <c r="B105" s="45"/>
      <c r="C105" s="289" t="s">
        <v>898</v>
      </c>
      <c r="D105" s="289" t="s">
        <v>1518</v>
      </c>
      <c r="E105" s="18" t="s">
        <v>230</v>
      </c>
      <c r="F105" s="290">
        <v>28.5</v>
      </c>
      <c r="G105" s="39"/>
      <c r="H105" s="45"/>
    </row>
    <row r="106" s="2" customFormat="1" ht="16.8" customHeight="1">
      <c r="A106" s="39"/>
      <c r="B106" s="45"/>
      <c r="C106" s="285" t="s">
        <v>654</v>
      </c>
      <c r="D106" s="286" t="s">
        <v>655</v>
      </c>
      <c r="E106" s="287" t="s">
        <v>230</v>
      </c>
      <c r="F106" s="288">
        <v>44.192999999999998</v>
      </c>
      <c r="G106" s="39"/>
      <c r="H106" s="45"/>
    </row>
    <row r="107" s="2" customFormat="1" ht="16.8" customHeight="1">
      <c r="A107" s="39"/>
      <c r="B107" s="45"/>
      <c r="C107" s="289" t="s">
        <v>654</v>
      </c>
      <c r="D107" s="289" t="s">
        <v>918</v>
      </c>
      <c r="E107" s="18" t="s">
        <v>19</v>
      </c>
      <c r="F107" s="290">
        <v>44.192999999999998</v>
      </c>
      <c r="G107" s="39"/>
      <c r="H107" s="45"/>
    </row>
    <row r="108" s="2" customFormat="1" ht="16.8" customHeight="1">
      <c r="A108" s="39"/>
      <c r="B108" s="45"/>
      <c r="C108" s="291" t="s">
        <v>1484</v>
      </c>
      <c r="D108" s="39"/>
      <c r="E108" s="39"/>
      <c r="F108" s="39"/>
      <c r="G108" s="39"/>
      <c r="H108" s="45"/>
    </row>
    <row r="109" s="2" customFormat="1" ht="16.8" customHeight="1">
      <c r="A109" s="39"/>
      <c r="B109" s="45"/>
      <c r="C109" s="289" t="s">
        <v>471</v>
      </c>
      <c r="D109" s="289" t="s">
        <v>472</v>
      </c>
      <c r="E109" s="18" t="s">
        <v>230</v>
      </c>
      <c r="F109" s="290">
        <v>44.192999999999998</v>
      </c>
      <c r="G109" s="39"/>
      <c r="H109" s="45"/>
    </row>
    <row r="110" s="2" customFormat="1" ht="16.8" customHeight="1">
      <c r="A110" s="39"/>
      <c r="B110" s="45"/>
      <c r="C110" s="289" t="s">
        <v>608</v>
      </c>
      <c r="D110" s="289" t="s">
        <v>1485</v>
      </c>
      <c r="E110" s="18" t="s">
        <v>230</v>
      </c>
      <c r="F110" s="290">
        <v>44.192999999999998</v>
      </c>
      <c r="G110" s="39"/>
      <c r="H110" s="45"/>
    </row>
    <row r="111" s="2" customFormat="1" ht="16.8" customHeight="1">
      <c r="A111" s="39"/>
      <c r="B111" s="45"/>
      <c r="C111" s="285" t="s">
        <v>769</v>
      </c>
      <c r="D111" s="286" t="s">
        <v>770</v>
      </c>
      <c r="E111" s="287" t="s">
        <v>248</v>
      </c>
      <c r="F111" s="288">
        <v>1.3200000000000001</v>
      </c>
      <c r="G111" s="39"/>
      <c r="H111" s="45"/>
    </row>
    <row r="112" s="2" customFormat="1" ht="16.8" customHeight="1">
      <c r="A112" s="39"/>
      <c r="B112" s="45"/>
      <c r="C112" s="289" t="s">
        <v>769</v>
      </c>
      <c r="D112" s="289" t="s">
        <v>863</v>
      </c>
      <c r="E112" s="18" t="s">
        <v>19</v>
      </c>
      <c r="F112" s="290">
        <v>1.3200000000000001</v>
      </c>
      <c r="G112" s="39"/>
      <c r="H112" s="45"/>
    </row>
    <row r="113" s="2" customFormat="1" ht="16.8" customHeight="1">
      <c r="A113" s="39"/>
      <c r="B113" s="45"/>
      <c r="C113" s="291" t="s">
        <v>1484</v>
      </c>
      <c r="D113" s="39"/>
      <c r="E113" s="39"/>
      <c r="F113" s="39"/>
      <c r="G113" s="39"/>
      <c r="H113" s="45"/>
    </row>
    <row r="114" s="2" customFormat="1" ht="16.8" customHeight="1">
      <c r="A114" s="39"/>
      <c r="B114" s="45"/>
      <c r="C114" s="289" t="s">
        <v>860</v>
      </c>
      <c r="D114" s="289" t="s">
        <v>1519</v>
      </c>
      <c r="E114" s="18" t="s">
        <v>248</v>
      </c>
      <c r="F114" s="290">
        <v>1.3200000000000001</v>
      </c>
      <c r="G114" s="39"/>
      <c r="H114" s="45"/>
    </row>
    <row r="115" s="2" customFormat="1" ht="16.8" customHeight="1">
      <c r="A115" s="39"/>
      <c r="B115" s="45"/>
      <c r="C115" s="289" t="s">
        <v>274</v>
      </c>
      <c r="D115" s="289" t="s">
        <v>1520</v>
      </c>
      <c r="E115" s="18" t="s">
        <v>248</v>
      </c>
      <c r="F115" s="290">
        <v>36.514000000000003</v>
      </c>
      <c r="G115" s="39"/>
      <c r="H115" s="45"/>
    </row>
    <row r="116" s="2" customFormat="1" ht="16.8" customHeight="1">
      <c r="A116" s="39"/>
      <c r="B116" s="45"/>
      <c r="C116" s="285" t="s">
        <v>781</v>
      </c>
      <c r="D116" s="286" t="s">
        <v>782</v>
      </c>
      <c r="E116" s="287" t="s">
        <v>248</v>
      </c>
      <c r="F116" s="288">
        <v>8</v>
      </c>
      <c r="G116" s="39"/>
      <c r="H116" s="45"/>
    </row>
    <row r="117" s="2" customFormat="1" ht="16.8" customHeight="1">
      <c r="A117" s="39"/>
      <c r="B117" s="45"/>
      <c r="C117" s="289" t="s">
        <v>781</v>
      </c>
      <c r="D117" s="289" t="s">
        <v>831</v>
      </c>
      <c r="E117" s="18" t="s">
        <v>19</v>
      </c>
      <c r="F117" s="290">
        <v>8</v>
      </c>
      <c r="G117" s="39"/>
      <c r="H117" s="45"/>
    </row>
    <row r="118" s="2" customFormat="1" ht="16.8" customHeight="1">
      <c r="A118" s="39"/>
      <c r="B118" s="45"/>
      <c r="C118" s="291" t="s">
        <v>1484</v>
      </c>
      <c r="D118" s="39"/>
      <c r="E118" s="39"/>
      <c r="F118" s="39"/>
      <c r="G118" s="39"/>
      <c r="H118" s="45"/>
    </row>
    <row r="119" s="2" customFormat="1" ht="16.8" customHeight="1">
      <c r="A119" s="39"/>
      <c r="B119" s="45"/>
      <c r="C119" s="289" t="s">
        <v>828</v>
      </c>
      <c r="D119" s="289" t="s">
        <v>1521</v>
      </c>
      <c r="E119" s="18" t="s">
        <v>248</v>
      </c>
      <c r="F119" s="290">
        <v>8</v>
      </c>
      <c r="G119" s="39"/>
      <c r="H119" s="45"/>
    </row>
    <row r="120" s="2" customFormat="1" ht="16.8" customHeight="1">
      <c r="A120" s="39"/>
      <c r="B120" s="45"/>
      <c r="C120" s="289" t="s">
        <v>246</v>
      </c>
      <c r="D120" s="289" t="s">
        <v>1522</v>
      </c>
      <c r="E120" s="18" t="s">
        <v>248</v>
      </c>
      <c r="F120" s="290">
        <v>54.789999999999999</v>
      </c>
      <c r="G120" s="39"/>
      <c r="H120" s="45"/>
    </row>
    <row r="121" s="2" customFormat="1" ht="16.8" customHeight="1">
      <c r="A121" s="39"/>
      <c r="B121" s="45"/>
      <c r="C121" s="285" t="s">
        <v>778</v>
      </c>
      <c r="D121" s="286" t="s">
        <v>779</v>
      </c>
      <c r="E121" s="287" t="s">
        <v>248</v>
      </c>
      <c r="F121" s="288">
        <v>54.789999999999999</v>
      </c>
      <c r="G121" s="39"/>
      <c r="H121" s="45"/>
    </row>
    <row r="122" s="2" customFormat="1" ht="16.8" customHeight="1">
      <c r="A122" s="39"/>
      <c r="B122" s="45"/>
      <c r="C122" s="289" t="s">
        <v>19</v>
      </c>
      <c r="D122" s="289" t="s">
        <v>826</v>
      </c>
      <c r="E122" s="18" t="s">
        <v>19</v>
      </c>
      <c r="F122" s="290">
        <v>62.789999999999999</v>
      </c>
      <c r="G122" s="39"/>
      <c r="H122" s="45"/>
    </row>
    <row r="123" s="2" customFormat="1" ht="16.8" customHeight="1">
      <c r="A123" s="39"/>
      <c r="B123" s="45"/>
      <c r="C123" s="289" t="s">
        <v>19</v>
      </c>
      <c r="D123" s="289" t="s">
        <v>827</v>
      </c>
      <c r="E123" s="18" t="s">
        <v>19</v>
      </c>
      <c r="F123" s="290">
        <v>-8</v>
      </c>
      <c r="G123" s="39"/>
      <c r="H123" s="45"/>
    </row>
    <row r="124" s="2" customFormat="1" ht="16.8" customHeight="1">
      <c r="A124" s="39"/>
      <c r="B124" s="45"/>
      <c r="C124" s="289" t="s">
        <v>778</v>
      </c>
      <c r="D124" s="289" t="s">
        <v>245</v>
      </c>
      <c r="E124" s="18" t="s">
        <v>19</v>
      </c>
      <c r="F124" s="290">
        <v>54.789999999999999</v>
      </c>
      <c r="G124" s="39"/>
      <c r="H124" s="45"/>
    </row>
    <row r="125" s="2" customFormat="1" ht="16.8" customHeight="1">
      <c r="A125" s="39"/>
      <c r="B125" s="45"/>
      <c r="C125" s="291" t="s">
        <v>1484</v>
      </c>
      <c r="D125" s="39"/>
      <c r="E125" s="39"/>
      <c r="F125" s="39"/>
      <c r="G125" s="39"/>
      <c r="H125" s="45"/>
    </row>
    <row r="126" s="2" customFormat="1" ht="16.8" customHeight="1">
      <c r="A126" s="39"/>
      <c r="B126" s="45"/>
      <c r="C126" s="289" t="s">
        <v>246</v>
      </c>
      <c r="D126" s="289" t="s">
        <v>1522</v>
      </c>
      <c r="E126" s="18" t="s">
        <v>248</v>
      </c>
      <c r="F126" s="290">
        <v>54.789999999999999</v>
      </c>
      <c r="G126" s="39"/>
      <c r="H126" s="45"/>
    </row>
    <row r="127" s="2" customFormat="1">
      <c r="A127" s="39"/>
      <c r="B127" s="45"/>
      <c r="C127" s="289" t="s">
        <v>832</v>
      </c>
      <c r="D127" s="289" t="s">
        <v>1523</v>
      </c>
      <c r="E127" s="18" t="s">
        <v>248</v>
      </c>
      <c r="F127" s="290">
        <v>18.276</v>
      </c>
      <c r="G127" s="39"/>
      <c r="H127" s="45"/>
    </row>
    <row r="128" s="2" customFormat="1">
      <c r="A128" s="39"/>
      <c r="B128" s="45"/>
      <c r="C128" s="289" t="s">
        <v>836</v>
      </c>
      <c r="D128" s="289" t="s">
        <v>1524</v>
      </c>
      <c r="E128" s="18" t="s">
        <v>248</v>
      </c>
      <c r="F128" s="290">
        <v>182.75999999999999</v>
      </c>
      <c r="G128" s="39"/>
      <c r="H128" s="45"/>
    </row>
    <row r="129" s="2" customFormat="1" ht="16.8" customHeight="1">
      <c r="A129" s="39"/>
      <c r="B129" s="45"/>
      <c r="C129" s="289" t="s">
        <v>844</v>
      </c>
      <c r="D129" s="289" t="s">
        <v>1525</v>
      </c>
      <c r="E129" s="18" t="s">
        <v>248</v>
      </c>
      <c r="F129" s="290">
        <v>18.276</v>
      </c>
      <c r="G129" s="39"/>
      <c r="H129" s="45"/>
    </row>
    <row r="130" s="2" customFormat="1" ht="16.8" customHeight="1">
      <c r="A130" s="39"/>
      <c r="B130" s="45"/>
      <c r="C130" s="289" t="s">
        <v>274</v>
      </c>
      <c r="D130" s="289" t="s">
        <v>1520</v>
      </c>
      <c r="E130" s="18" t="s">
        <v>248</v>
      </c>
      <c r="F130" s="290">
        <v>36.514000000000003</v>
      </c>
      <c r="G130" s="39"/>
      <c r="H130" s="45"/>
    </row>
    <row r="131" s="2" customFormat="1" ht="16.8" customHeight="1">
      <c r="A131" s="39"/>
      <c r="B131" s="45"/>
      <c r="C131" s="285" t="s">
        <v>775</v>
      </c>
      <c r="D131" s="286" t="s">
        <v>776</v>
      </c>
      <c r="E131" s="287" t="s">
        <v>248</v>
      </c>
      <c r="F131" s="288">
        <v>36.514000000000003</v>
      </c>
      <c r="G131" s="39"/>
      <c r="H131" s="45"/>
    </row>
    <row r="132" s="2" customFormat="1" ht="16.8" customHeight="1">
      <c r="A132" s="39"/>
      <c r="B132" s="45"/>
      <c r="C132" s="289" t="s">
        <v>19</v>
      </c>
      <c r="D132" s="289" t="s">
        <v>848</v>
      </c>
      <c r="E132" s="18" t="s">
        <v>19</v>
      </c>
      <c r="F132" s="290">
        <v>54.789999999999999</v>
      </c>
      <c r="G132" s="39"/>
      <c r="H132" s="45"/>
    </row>
    <row r="133" s="2" customFormat="1" ht="16.8" customHeight="1">
      <c r="A133" s="39"/>
      <c r="B133" s="45"/>
      <c r="C133" s="289" t="s">
        <v>19</v>
      </c>
      <c r="D133" s="289" t="s">
        <v>849</v>
      </c>
      <c r="E133" s="18" t="s">
        <v>19</v>
      </c>
      <c r="F133" s="290">
        <v>-18.276</v>
      </c>
      <c r="G133" s="39"/>
      <c r="H133" s="45"/>
    </row>
    <row r="134" s="2" customFormat="1" ht="16.8" customHeight="1">
      <c r="A134" s="39"/>
      <c r="B134" s="45"/>
      <c r="C134" s="289" t="s">
        <v>775</v>
      </c>
      <c r="D134" s="289" t="s">
        <v>245</v>
      </c>
      <c r="E134" s="18" t="s">
        <v>19</v>
      </c>
      <c r="F134" s="290">
        <v>36.514000000000003</v>
      </c>
      <c r="G134" s="39"/>
      <c r="H134" s="45"/>
    </row>
    <row r="135" s="2" customFormat="1" ht="16.8" customHeight="1">
      <c r="A135" s="39"/>
      <c r="B135" s="45"/>
      <c r="C135" s="291" t="s">
        <v>1484</v>
      </c>
      <c r="D135" s="39"/>
      <c r="E135" s="39"/>
      <c r="F135" s="39"/>
      <c r="G135" s="39"/>
      <c r="H135" s="45"/>
    </row>
    <row r="136" s="2" customFormat="1" ht="16.8" customHeight="1">
      <c r="A136" s="39"/>
      <c r="B136" s="45"/>
      <c r="C136" s="289" t="s">
        <v>274</v>
      </c>
      <c r="D136" s="289" t="s">
        <v>1520</v>
      </c>
      <c r="E136" s="18" t="s">
        <v>248</v>
      </c>
      <c r="F136" s="290">
        <v>36.514000000000003</v>
      </c>
      <c r="G136" s="39"/>
      <c r="H136" s="45"/>
    </row>
    <row r="137" s="2" customFormat="1">
      <c r="A137" s="39"/>
      <c r="B137" s="45"/>
      <c r="C137" s="289" t="s">
        <v>832</v>
      </c>
      <c r="D137" s="289" t="s">
        <v>1523</v>
      </c>
      <c r="E137" s="18" t="s">
        <v>248</v>
      </c>
      <c r="F137" s="290">
        <v>18.276</v>
      </c>
      <c r="G137" s="39"/>
      <c r="H137" s="45"/>
    </row>
    <row r="138" s="2" customFormat="1">
      <c r="A138" s="39"/>
      <c r="B138" s="45"/>
      <c r="C138" s="289" t="s">
        <v>836</v>
      </c>
      <c r="D138" s="289" t="s">
        <v>1524</v>
      </c>
      <c r="E138" s="18" t="s">
        <v>248</v>
      </c>
      <c r="F138" s="290">
        <v>182.75999999999999</v>
      </c>
      <c r="G138" s="39"/>
      <c r="H138" s="45"/>
    </row>
    <row r="139" s="2" customFormat="1" ht="16.8" customHeight="1">
      <c r="A139" s="39"/>
      <c r="B139" s="45"/>
      <c r="C139" s="289" t="s">
        <v>844</v>
      </c>
      <c r="D139" s="289" t="s">
        <v>1525</v>
      </c>
      <c r="E139" s="18" t="s">
        <v>248</v>
      </c>
      <c r="F139" s="290">
        <v>18.276</v>
      </c>
      <c r="G139" s="39"/>
      <c r="H139" s="45"/>
    </row>
    <row r="140" s="2" customFormat="1" ht="16.8" customHeight="1">
      <c r="A140" s="39"/>
      <c r="B140" s="45"/>
      <c r="C140" s="285" t="s">
        <v>772</v>
      </c>
      <c r="D140" s="286" t="s">
        <v>773</v>
      </c>
      <c r="E140" s="287" t="s">
        <v>248</v>
      </c>
      <c r="F140" s="288">
        <v>18.84</v>
      </c>
      <c r="G140" s="39"/>
      <c r="H140" s="45"/>
    </row>
    <row r="141" s="2" customFormat="1" ht="16.8" customHeight="1">
      <c r="A141" s="39"/>
      <c r="B141" s="45"/>
      <c r="C141" s="289" t="s">
        <v>19</v>
      </c>
      <c r="D141" s="289" t="s">
        <v>867</v>
      </c>
      <c r="E141" s="18" t="s">
        <v>19</v>
      </c>
      <c r="F141" s="290">
        <v>0</v>
      </c>
      <c r="G141" s="39"/>
      <c r="H141" s="45"/>
    </row>
    <row r="142" s="2" customFormat="1" ht="16.8" customHeight="1">
      <c r="A142" s="39"/>
      <c r="B142" s="45"/>
      <c r="C142" s="289" t="s">
        <v>19</v>
      </c>
      <c r="D142" s="289" t="s">
        <v>868</v>
      </c>
      <c r="E142" s="18" t="s">
        <v>19</v>
      </c>
      <c r="F142" s="290">
        <v>15.84</v>
      </c>
      <c r="G142" s="39"/>
      <c r="H142" s="45"/>
    </row>
    <row r="143" s="2" customFormat="1" ht="16.8" customHeight="1">
      <c r="A143" s="39"/>
      <c r="B143" s="45"/>
      <c r="C143" s="289" t="s">
        <v>19</v>
      </c>
      <c r="D143" s="289" t="s">
        <v>869</v>
      </c>
      <c r="E143" s="18" t="s">
        <v>19</v>
      </c>
      <c r="F143" s="290">
        <v>3</v>
      </c>
      <c r="G143" s="39"/>
      <c r="H143" s="45"/>
    </row>
    <row r="144" s="2" customFormat="1" ht="16.8" customHeight="1">
      <c r="A144" s="39"/>
      <c r="B144" s="45"/>
      <c r="C144" s="289" t="s">
        <v>772</v>
      </c>
      <c r="D144" s="289" t="s">
        <v>245</v>
      </c>
      <c r="E144" s="18" t="s">
        <v>19</v>
      </c>
      <c r="F144" s="290">
        <v>18.84</v>
      </c>
      <c r="G144" s="39"/>
      <c r="H144" s="45"/>
    </row>
    <row r="145" s="2" customFormat="1" ht="16.8" customHeight="1">
      <c r="A145" s="39"/>
      <c r="B145" s="45"/>
      <c r="C145" s="291" t="s">
        <v>1484</v>
      </c>
      <c r="D145" s="39"/>
      <c r="E145" s="39"/>
      <c r="F145" s="39"/>
      <c r="G145" s="39"/>
      <c r="H145" s="45"/>
    </row>
    <row r="146" s="2" customFormat="1" ht="16.8" customHeight="1">
      <c r="A146" s="39"/>
      <c r="B146" s="45"/>
      <c r="C146" s="289" t="s">
        <v>864</v>
      </c>
      <c r="D146" s="289" t="s">
        <v>1526</v>
      </c>
      <c r="E146" s="18" t="s">
        <v>248</v>
      </c>
      <c r="F146" s="290">
        <v>18.84</v>
      </c>
      <c r="G146" s="39"/>
      <c r="H146" s="45"/>
    </row>
    <row r="147" s="2" customFormat="1" ht="16.8" customHeight="1">
      <c r="A147" s="39"/>
      <c r="B147" s="45"/>
      <c r="C147" s="289" t="s">
        <v>274</v>
      </c>
      <c r="D147" s="289" t="s">
        <v>1520</v>
      </c>
      <c r="E147" s="18" t="s">
        <v>248</v>
      </c>
      <c r="F147" s="290">
        <v>36.514000000000003</v>
      </c>
      <c r="G147" s="39"/>
      <c r="H147" s="45"/>
    </row>
    <row r="148" s="2" customFormat="1" ht="16.8" customHeight="1">
      <c r="A148" s="39"/>
      <c r="B148" s="45"/>
      <c r="C148" s="289" t="s">
        <v>874</v>
      </c>
      <c r="D148" s="289" t="s">
        <v>1527</v>
      </c>
      <c r="E148" s="18" t="s">
        <v>361</v>
      </c>
      <c r="F148" s="290">
        <v>0.84799999999999998</v>
      </c>
      <c r="G148" s="39"/>
      <c r="H148" s="45"/>
    </row>
    <row r="149" s="2" customFormat="1" ht="16.8" customHeight="1">
      <c r="A149" s="39"/>
      <c r="B149" s="45"/>
      <c r="C149" s="289" t="s">
        <v>359</v>
      </c>
      <c r="D149" s="289" t="s">
        <v>1528</v>
      </c>
      <c r="E149" s="18" t="s">
        <v>361</v>
      </c>
      <c r="F149" s="290">
        <v>0.754</v>
      </c>
      <c r="G149" s="39"/>
      <c r="H149" s="45"/>
    </row>
    <row r="150" s="2" customFormat="1" ht="26.4" customHeight="1">
      <c r="A150" s="39"/>
      <c r="B150" s="45"/>
      <c r="C150" s="284" t="s">
        <v>1529</v>
      </c>
      <c r="D150" s="284" t="s">
        <v>115</v>
      </c>
      <c r="E150" s="39"/>
      <c r="F150" s="39"/>
      <c r="G150" s="39"/>
      <c r="H150" s="45"/>
    </row>
    <row r="151" s="2" customFormat="1" ht="16.8" customHeight="1">
      <c r="A151" s="39"/>
      <c r="B151" s="45"/>
      <c r="C151" s="285" t="s">
        <v>790</v>
      </c>
      <c r="D151" s="286" t="s">
        <v>791</v>
      </c>
      <c r="E151" s="287" t="s">
        <v>559</v>
      </c>
      <c r="F151" s="288">
        <v>15.1</v>
      </c>
      <c r="G151" s="39"/>
      <c r="H151" s="45"/>
    </row>
    <row r="152" s="2" customFormat="1" ht="16.8" customHeight="1">
      <c r="A152" s="39"/>
      <c r="B152" s="45"/>
      <c r="C152" s="289" t="s">
        <v>790</v>
      </c>
      <c r="D152" s="289" t="s">
        <v>1015</v>
      </c>
      <c r="E152" s="18" t="s">
        <v>19</v>
      </c>
      <c r="F152" s="290">
        <v>15.1</v>
      </c>
      <c r="G152" s="39"/>
      <c r="H152" s="45"/>
    </row>
    <row r="153" s="2" customFormat="1" ht="16.8" customHeight="1">
      <c r="A153" s="39"/>
      <c r="B153" s="45"/>
      <c r="C153" s="291" t="s">
        <v>1484</v>
      </c>
      <c r="D153" s="39"/>
      <c r="E153" s="39"/>
      <c r="F153" s="39"/>
      <c r="G153" s="39"/>
      <c r="H153" s="45"/>
    </row>
    <row r="154" s="2" customFormat="1" ht="16.8" customHeight="1">
      <c r="A154" s="39"/>
      <c r="B154" s="45"/>
      <c r="C154" s="289" t="s">
        <v>812</v>
      </c>
      <c r="D154" s="289" t="s">
        <v>1494</v>
      </c>
      <c r="E154" s="18" t="s">
        <v>230</v>
      </c>
      <c r="F154" s="290">
        <v>28</v>
      </c>
      <c r="G154" s="39"/>
      <c r="H154" s="45"/>
    </row>
    <row r="155" s="2" customFormat="1" ht="16.8" customHeight="1">
      <c r="A155" s="39"/>
      <c r="B155" s="45"/>
      <c r="C155" s="289" t="s">
        <v>929</v>
      </c>
      <c r="D155" s="289" t="s">
        <v>1495</v>
      </c>
      <c r="E155" s="18" t="s">
        <v>559</v>
      </c>
      <c r="F155" s="290">
        <v>15.1</v>
      </c>
      <c r="G155" s="39"/>
      <c r="H155" s="45"/>
    </row>
    <row r="156" s="2" customFormat="1" ht="16.8" customHeight="1">
      <c r="A156" s="39"/>
      <c r="B156" s="45"/>
      <c r="C156" s="289" t="s">
        <v>933</v>
      </c>
      <c r="D156" s="289" t="s">
        <v>1496</v>
      </c>
      <c r="E156" s="18" t="s">
        <v>559</v>
      </c>
      <c r="F156" s="290">
        <v>15.1</v>
      </c>
      <c r="G156" s="39"/>
      <c r="H156" s="45"/>
    </row>
    <row r="157" s="2" customFormat="1" ht="16.8" customHeight="1">
      <c r="A157" s="39"/>
      <c r="B157" s="45"/>
      <c r="C157" s="289" t="s">
        <v>571</v>
      </c>
      <c r="D157" s="289" t="s">
        <v>1497</v>
      </c>
      <c r="E157" s="18" t="s">
        <v>559</v>
      </c>
      <c r="F157" s="290">
        <v>24.899999999999999</v>
      </c>
      <c r="G157" s="39"/>
      <c r="H157" s="45"/>
    </row>
    <row r="158" s="2" customFormat="1" ht="16.8" customHeight="1">
      <c r="A158" s="39"/>
      <c r="B158" s="45"/>
      <c r="C158" s="285" t="s">
        <v>793</v>
      </c>
      <c r="D158" s="286" t="s">
        <v>794</v>
      </c>
      <c r="E158" s="287" t="s">
        <v>559</v>
      </c>
      <c r="F158" s="288">
        <v>7.7999999999999998</v>
      </c>
      <c r="G158" s="39"/>
      <c r="H158" s="45"/>
    </row>
    <row r="159" s="2" customFormat="1" ht="16.8" customHeight="1">
      <c r="A159" s="39"/>
      <c r="B159" s="45"/>
      <c r="C159" s="289" t="s">
        <v>793</v>
      </c>
      <c r="D159" s="289" t="s">
        <v>1016</v>
      </c>
      <c r="E159" s="18" t="s">
        <v>19</v>
      </c>
      <c r="F159" s="290">
        <v>7.7999999999999998</v>
      </c>
      <c r="G159" s="39"/>
      <c r="H159" s="45"/>
    </row>
    <row r="160" s="2" customFormat="1" ht="16.8" customHeight="1">
      <c r="A160" s="39"/>
      <c r="B160" s="45"/>
      <c r="C160" s="291" t="s">
        <v>1484</v>
      </c>
      <c r="D160" s="39"/>
      <c r="E160" s="39"/>
      <c r="F160" s="39"/>
      <c r="G160" s="39"/>
      <c r="H160" s="45"/>
    </row>
    <row r="161" s="2" customFormat="1" ht="16.8" customHeight="1">
      <c r="A161" s="39"/>
      <c r="B161" s="45"/>
      <c r="C161" s="289" t="s">
        <v>812</v>
      </c>
      <c r="D161" s="289" t="s">
        <v>1494</v>
      </c>
      <c r="E161" s="18" t="s">
        <v>230</v>
      </c>
      <c r="F161" s="290">
        <v>28</v>
      </c>
      <c r="G161" s="39"/>
      <c r="H161" s="45"/>
    </row>
    <row r="162" s="2" customFormat="1" ht="16.8" customHeight="1">
      <c r="A162" s="39"/>
      <c r="B162" s="45"/>
      <c r="C162" s="289" t="s">
        <v>821</v>
      </c>
      <c r="D162" s="289" t="s">
        <v>1498</v>
      </c>
      <c r="E162" s="18" t="s">
        <v>230</v>
      </c>
      <c r="F162" s="290">
        <v>39</v>
      </c>
      <c r="G162" s="39"/>
      <c r="H162" s="45"/>
    </row>
    <row r="163" s="2" customFormat="1" ht="16.8" customHeight="1">
      <c r="A163" s="39"/>
      <c r="B163" s="45"/>
      <c r="C163" s="289" t="s">
        <v>850</v>
      </c>
      <c r="D163" s="289" t="s">
        <v>1499</v>
      </c>
      <c r="E163" s="18" t="s">
        <v>230</v>
      </c>
      <c r="F163" s="290">
        <v>39</v>
      </c>
      <c r="G163" s="39"/>
      <c r="H163" s="45"/>
    </row>
    <row r="164" s="2" customFormat="1" ht="16.8" customHeight="1">
      <c r="A164" s="39"/>
      <c r="B164" s="45"/>
      <c r="C164" s="289" t="s">
        <v>853</v>
      </c>
      <c r="D164" s="289" t="s">
        <v>1500</v>
      </c>
      <c r="E164" s="18" t="s">
        <v>230</v>
      </c>
      <c r="F164" s="290">
        <v>39</v>
      </c>
      <c r="G164" s="39"/>
      <c r="H164" s="45"/>
    </row>
    <row r="165" s="2" customFormat="1" ht="16.8" customHeight="1">
      <c r="A165" s="39"/>
      <c r="B165" s="45"/>
      <c r="C165" s="289" t="s">
        <v>919</v>
      </c>
      <c r="D165" s="289" t="s">
        <v>1501</v>
      </c>
      <c r="E165" s="18" t="s">
        <v>559</v>
      </c>
      <c r="F165" s="290">
        <v>15.6</v>
      </c>
      <c r="G165" s="39"/>
      <c r="H165" s="45"/>
    </row>
    <row r="166" s="2" customFormat="1" ht="16.8" customHeight="1">
      <c r="A166" s="39"/>
      <c r="B166" s="45"/>
      <c r="C166" s="289" t="s">
        <v>923</v>
      </c>
      <c r="D166" s="289" t="s">
        <v>1502</v>
      </c>
      <c r="E166" s="18" t="s">
        <v>559</v>
      </c>
      <c r="F166" s="290">
        <v>15.6</v>
      </c>
      <c r="G166" s="39"/>
      <c r="H166" s="45"/>
    </row>
    <row r="167" s="2" customFormat="1" ht="16.8" customHeight="1">
      <c r="A167" s="39"/>
      <c r="B167" s="45"/>
      <c r="C167" s="289" t="s">
        <v>926</v>
      </c>
      <c r="D167" s="289" t="s">
        <v>1503</v>
      </c>
      <c r="E167" s="18" t="s">
        <v>559</v>
      </c>
      <c r="F167" s="290">
        <v>15.6</v>
      </c>
      <c r="G167" s="39"/>
      <c r="H167" s="45"/>
    </row>
    <row r="168" s="2" customFormat="1" ht="16.8" customHeight="1">
      <c r="A168" s="39"/>
      <c r="B168" s="45"/>
      <c r="C168" s="289" t="s">
        <v>571</v>
      </c>
      <c r="D168" s="289" t="s">
        <v>1497</v>
      </c>
      <c r="E168" s="18" t="s">
        <v>559</v>
      </c>
      <c r="F168" s="290">
        <v>24.899999999999999</v>
      </c>
      <c r="G168" s="39"/>
      <c r="H168" s="45"/>
    </row>
    <row r="169" s="2" customFormat="1" ht="16.8" customHeight="1">
      <c r="A169" s="39"/>
      <c r="B169" s="45"/>
      <c r="C169" s="289" t="s">
        <v>938</v>
      </c>
      <c r="D169" s="289" t="s">
        <v>1504</v>
      </c>
      <c r="E169" s="18" t="s">
        <v>559</v>
      </c>
      <c r="F169" s="290">
        <v>9.8000000000000007</v>
      </c>
      <c r="G169" s="39"/>
      <c r="H169" s="45"/>
    </row>
    <row r="170" s="2" customFormat="1" ht="16.8" customHeight="1">
      <c r="A170" s="39"/>
      <c r="B170" s="45"/>
      <c r="C170" s="289" t="s">
        <v>941</v>
      </c>
      <c r="D170" s="289" t="s">
        <v>1505</v>
      </c>
      <c r="E170" s="18" t="s">
        <v>559</v>
      </c>
      <c r="F170" s="290">
        <v>9.8000000000000007</v>
      </c>
      <c r="G170" s="39"/>
      <c r="H170" s="45"/>
    </row>
    <row r="171" s="2" customFormat="1" ht="16.8" customHeight="1">
      <c r="A171" s="39"/>
      <c r="B171" s="45"/>
      <c r="C171" s="285" t="s">
        <v>783</v>
      </c>
      <c r="D171" s="286" t="s">
        <v>784</v>
      </c>
      <c r="E171" s="287" t="s">
        <v>559</v>
      </c>
      <c r="F171" s="288">
        <v>24</v>
      </c>
      <c r="G171" s="39"/>
      <c r="H171" s="45"/>
    </row>
    <row r="172" s="2" customFormat="1" ht="16.8" customHeight="1">
      <c r="A172" s="39"/>
      <c r="B172" s="45"/>
      <c r="C172" s="289" t="s">
        <v>783</v>
      </c>
      <c r="D172" s="289" t="s">
        <v>1035</v>
      </c>
      <c r="E172" s="18" t="s">
        <v>19</v>
      </c>
      <c r="F172" s="290">
        <v>24</v>
      </c>
      <c r="G172" s="39"/>
      <c r="H172" s="45"/>
    </row>
    <row r="173" s="2" customFormat="1" ht="16.8" customHeight="1">
      <c r="A173" s="39"/>
      <c r="B173" s="45"/>
      <c r="C173" s="291" t="s">
        <v>1484</v>
      </c>
      <c r="D173" s="39"/>
      <c r="E173" s="39"/>
      <c r="F173" s="39"/>
      <c r="G173" s="39"/>
      <c r="H173" s="45"/>
    </row>
    <row r="174" s="2" customFormat="1" ht="16.8" customHeight="1">
      <c r="A174" s="39"/>
      <c r="B174" s="45"/>
      <c r="C174" s="289" t="s">
        <v>947</v>
      </c>
      <c r="D174" s="289" t="s">
        <v>1506</v>
      </c>
      <c r="E174" s="18" t="s">
        <v>559</v>
      </c>
      <c r="F174" s="290">
        <v>24</v>
      </c>
      <c r="G174" s="39"/>
      <c r="H174" s="45"/>
    </row>
    <row r="175" s="2" customFormat="1">
      <c r="A175" s="39"/>
      <c r="B175" s="45"/>
      <c r="C175" s="289" t="s">
        <v>908</v>
      </c>
      <c r="D175" s="289" t="s">
        <v>1507</v>
      </c>
      <c r="E175" s="18" t="s">
        <v>559</v>
      </c>
      <c r="F175" s="290">
        <v>24</v>
      </c>
      <c r="G175" s="39"/>
      <c r="H175" s="45"/>
    </row>
    <row r="176" s="2" customFormat="1" ht="16.8" customHeight="1">
      <c r="A176" s="39"/>
      <c r="B176" s="45"/>
      <c r="C176" s="285" t="s">
        <v>786</v>
      </c>
      <c r="D176" s="286" t="s">
        <v>787</v>
      </c>
      <c r="E176" s="287" t="s">
        <v>230</v>
      </c>
      <c r="F176" s="288">
        <v>28</v>
      </c>
      <c r="G176" s="39"/>
      <c r="H176" s="45"/>
    </row>
    <row r="177" s="2" customFormat="1" ht="16.8" customHeight="1">
      <c r="A177" s="39"/>
      <c r="B177" s="45"/>
      <c r="C177" s="289" t="s">
        <v>19</v>
      </c>
      <c r="D177" s="289" t="s">
        <v>815</v>
      </c>
      <c r="E177" s="18" t="s">
        <v>19</v>
      </c>
      <c r="F177" s="290">
        <v>0</v>
      </c>
      <c r="G177" s="39"/>
      <c r="H177" s="45"/>
    </row>
    <row r="178" s="2" customFormat="1" ht="16.8" customHeight="1">
      <c r="A178" s="39"/>
      <c r="B178" s="45"/>
      <c r="C178" s="289" t="s">
        <v>786</v>
      </c>
      <c r="D178" s="289" t="s">
        <v>1014</v>
      </c>
      <c r="E178" s="18" t="s">
        <v>19</v>
      </c>
      <c r="F178" s="290">
        <v>28</v>
      </c>
      <c r="G178" s="39"/>
      <c r="H178" s="45"/>
    </row>
    <row r="179" s="2" customFormat="1" ht="16.8" customHeight="1">
      <c r="A179" s="39"/>
      <c r="B179" s="45"/>
      <c r="C179" s="291" t="s">
        <v>1484</v>
      </c>
      <c r="D179" s="39"/>
      <c r="E179" s="39"/>
      <c r="F179" s="39"/>
      <c r="G179" s="39"/>
      <c r="H179" s="45"/>
    </row>
    <row r="180" s="2" customFormat="1" ht="16.8" customHeight="1">
      <c r="A180" s="39"/>
      <c r="B180" s="45"/>
      <c r="C180" s="289" t="s">
        <v>812</v>
      </c>
      <c r="D180" s="289" t="s">
        <v>1494</v>
      </c>
      <c r="E180" s="18" t="s">
        <v>230</v>
      </c>
      <c r="F180" s="290">
        <v>28</v>
      </c>
      <c r="G180" s="39"/>
      <c r="H180" s="45"/>
    </row>
    <row r="181" s="2" customFormat="1" ht="16.8" customHeight="1">
      <c r="A181" s="39"/>
      <c r="B181" s="45"/>
      <c r="C181" s="289" t="s">
        <v>892</v>
      </c>
      <c r="D181" s="289" t="s">
        <v>1508</v>
      </c>
      <c r="E181" s="18" t="s">
        <v>230</v>
      </c>
      <c r="F181" s="290">
        <v>35.799999999999997</v>
      </c>
      <c r="G181" s="39"/>
      <c r="H181" s="45"/>
    </row>
    <row r="182" s="2" customFormat="1">
      <c r="A182" s="39"/>
      <c r="B182" s="45"/>
      <c r="C182" s="289" t="s">
        <v>895</v>
      </c>
      <c r="D182" s="289" t="s">
        <v>1509</v>
      </c>
      <c r="E182" s="18" t="s">
        <v>230</v>
      </c>
      <c r="F182" s="290">
        <v>28</v>
      </c>
      <c r="G182" s="39"/>
      <c r="H182" s="45"/>
    </row>
    <row r="183" s="2" customFormat="1" ht="16.8" customHeight="1">
      <c r="A183" s="39"/>
      <c r="B183" s="45"/>
      <c r="C183" s="285" t="s">
        <v>796</v>
      </c>
      <c r="D183" s="286" t="s">
        <v>797</v>
      </c>
      <c r="E183" s="287" t="s">
        <v>230</v>
      </c>
      <c r="F183" s="288">
        <v>7.7999999999999998</v>
      </c>
      <c r="G183" s="39"/>
      <c r="H183" s="45"/>
    </row>
    <row r="184" s="2" customFormat="1" ht="16.8" customHeight="1">
      <c r="A184" s="39"/>
      <c r="B184" s="45"/>
      <c r="C184" s="289" t="s">
        <v>796</v>
      </c>
      <c r="D184" s="289" t="s">
        <v>818</v>
      </c>
      <c r="E184" s="18" t="s">
        <v>19</v>
      </c>
      <c r="F184" s="290">
        <v>7.7999999999999998</v>
      </c>
      <c r="G184" s="39"/>
      <c r="H184" s="45"/>
    </row>
    <row r="185" s="2" customFormat="1" ht="16.8" customHeight="1">
      <c r="A185" s="39"/>
      <c r="B185" s="45"/>
      <c r="C185" s="291" t="s">
        <v>1484</v>
      </c>
      <c r="D185" s="39"/>
      <c r="E185" s="39"/>
      <c r="F185" s="39"/>
      <c r="G185" s="39"/>
      <c r="H185" s="45"/>
    </row>
    <row r="186" s="2" customFormat="1" ht="16.8" customHeight="1">
      <c r="A186" s="39"/>
      <c r="B186" s="45"/>
      <c r="C186" s="289" t="s">
        <v>812</v>
      </c>
      <c r="D186" s="289" t="s">
        <v>1494</v>
      </c>
      <c r="E186" s="18" t="s">
        <v>230</v>
      </c>
      <c r="F186" s="290">
        <v>28</v>
      </c>
      <c r="G186" s="39"/>
      <c r="H186" s="45"/>
    </row>
    <row r="187" s="2" customFormat="1" ht="16.8" customHeight="1">
      <c r="A187" s="39"/>
      <c r="B187" s="45"/>
      <c r="C187" s="289" t="s">
        <v>801</v>
      </c>
      <c r="D187" s="289" t="s">
        <v>1510</v>
      </c>
      <c r="E187" s="18" t="s">
        <v>230</v>
      </c>
      <c r="F187" s="290">
        <v>7.7999999999999998</v>
      </c>
      <c r="G187" s="39"/>
      <c r="H187" s="45"/>
    </row>
    <row r="188" s="2" customFormat="1" ht="16.8" customHeight="1">
      <c r="A188" s="39"/>
      <c r="B188" s="45"/>
      <c r="C188" s="289" t="s">
        <v>805</v>
      </c>
      <c r="D188" s="289" t="s">
        <v>1511</v>
      </c>
      <c r="E188" s="18" t="s">
        <v>230</v>
      </c>
      <c r="F188" s="290">
        <v>7.7999999999999998</v>
      </c>
      <c r="G188" s="39"/>
      <c r="H188" s="45"/>
    </row>
    <row r="189" s="2" customFormat="1" ht="16.8" customHeight="1">
      <c r="A189" s="39"/>
      <c r="B189" s="45"/>
      <c r="C189" s="289" t="s">
        <v>228</v>
      </c>
      <c r="D189" s="289" t="s">
        <v>1512</v>
      </c>
      <c r="E189" s="18" t="s">
        <v>230</v>
      </c>
      <c r="F189" s="290">
        <v>7.7999999999999998</v>
      </c>
      <c r="G189" s="39"/>
      <c r="H189" s="45"/>
    </row>
    <row r="190" s="2" customFormat="1" ht="16.8" customHeight="1">
      <c r="A190" s="39"/>
      <c r="B190" s="45"/>
      <c r="C190" s="289" t="s">
        <v>809</v>
      </c>
      <c r="D190" s="289" t="s">
        <v>1513</v>
      </c>
      <c r="E190" s="18" t="s">
        <v>230</v>
      </c>
      <c r="F190" s="290">
        <v>7.7999999999999998</v>
      </c>
      <c r="G190" s="39"/>
      <c r="H190" s="45"/>
    </row>
    <row r="191" s="2" customFormat="1" ht="16.8" customHeight="1">
      <c r="A191" s="39"/>
      <c r="B191" s="45"/>
      <c r="C191" s="289" t="s">
        <v>880</v>
      </c>
      <c r="D191" s="289" t="s">
        <v>1514</v>
      </c>
      <c r="E191" s="18" t="s">
        <v>230</v>
      </c>
      <c r="F191" s="290">
        <v>7.7999999999999998</v>
      </c>
      <c r="G191" s="39"/>
      <c r="H191" s="45"/>
    </row>
    <row r="192" s="2" customFormat="1" ht="16.8" customHeight="1">
      <c r="A192" s="39"/>
      <c r="B192" s="45"/>
      <c r="C192" s="289" t="s">
        <v>883</v>
      </c>
      <c r="D192" s="289" t="s">
        <v>1515</v>
      </c>
      <c r="E192" s="18" t="s">
        <v>230</v>
      </c>
      <c r="F192" s="290">
        <v>7.7999999999999998</v>
      </c>
      <c r="G192" s="39"/>
      <c r="H192" s="45"/>
    </row>
    <row r="193" s="2" customFormat="1" ht="16.8" customHeight="1">
      <c r="A193" s="39"/>
      <c r="B193" s="45"/>
      <c r="C193" s="289" t="s">
        <v>886</v>
      </c>
      <c r="D193" s="289" t="s">
        <v>1516</v>
      </c>
      <c r="E193" s="18" t="s">
        <v>230</v>
      </c>
      <c r="F193" s="290">
        <v>7.7999999999999998</v>
      </c>
      <c r="G193" s="39"/>
      <c r="H193" s="45"/>
    </row>
    <row r="194" s="2" customFormat="1" ht="16.8" customHeight="1">
      <c r="A194" s="39"/>
      <c r="B194" s="45"/>
      <c r="C194" s="289" t="s">
        <v>889</v>
      </c>
      <c r="D194" s="289" t="s">
        <v>1517</v>
      </c>
      <c r="E194" s="18" t="s">
        <v>230</v>
      </c>
      <c r="F194" s="290">
        <v>7.7999999999999998</v>
      </c>
      <c r="G194" s="39"/>
      <c r="H194" s="45"/>
    </row>
    <row r="195" s="2" customFormat="1" ht="16.8" customHeight="1">
      <c r="A195" s="39"/>
      <c r="B195" s="45"/>
      <c r="C195" s="289" t="s">
        <v>892</v>
      </c>
      <c r="D195" s="289" t="s">
        <v>1508</v>
      </c>
      <c r="E195" s="18" t="s">
        <v>230</v>
      </c>
      <c r="F195" s="290">
        <v>35.799999999999997</v>
      </c>
      <c r="G195" s="39"/>
      <c r="H195" s="45"/>
    </row>
    <row r="196" s="2" customFormat="1" ht="16.8" customHeight="1">
      <c r="A196" s="39"/>
      <c r="B196" s="45"/>
      <c r="C196" s="289" t="s">
        <v>898</v>
      </c>
      <c r="D196" s="289" t="s">
        <v>1518</v>
      </c>
      <c r="E196" s="18" t="s">
        <v>230</v>
      </c>
      <c r="F196" s="290">
        <v>7.7999999999999998</v>
      </c>
      <c r="G196" s="39"/>
      <c r="H196" s="45"/>
    </row>
    <row r="197" s="2" customFormat="1" ht="16.8" customHeight="1">
      <c r="A197" s="39"/>
      <c r="B197" s="45"/>
      <c r="C197" s="285" t="s">
        <v>654</v>
      </c>
      <c r="D197" s="286" t="s">
        <v>655</v>
      </c>
      <c r="E197" s="287" t="s">
        <v>230</v>
      </c>
      <c r="F197" s="288">
        <v>10.935000000000001</v>
      </c>
      <c r="G197" s="39"/>
      <c r="H197" s="45"/>
    </row>
    <row r="198" s="2" customFormat="1" ht="16.8" customHeight="1">
      <c r="A198" s="39"/>
      <c r="B198" s="45"/>
      <c r="C198" s="289" t="s">
        <v>654</v>
      </c>
      <c r="D198" s="289" t="s">
        <v>1032</v>
      </c>
      <c r="E198" s="18" t="s">
        <v>19</v>
      </c>
      <c r="F198" s="290">
        <v>10.935000000000001</v>
      </c>
      <c r="G198" s="39"/>
      <c r="H198" s="45"/>
    </row>
    <row r="199" s="2" customFormat="1" ht="16.8" customHeight="1">
      <c r="A199" s="39"/>
      <c r="B199" s="45"/>
      <c r="C199" s="291" t="s">
        <v>1484</v>
      </c>
      <c r="D199" s="39"/>
      <c r="E199" s="39"/>
      <c r="F199" s="39"/>
      <c r="G199" s="39"/>
      <c r="H199" s="45"/>
    </row>
    <row r="200" s="2" customFormat="1" ht="16.8" customHeight="1">
      <c r="A200" s="39"/>
      <c r="B200" s="45"/>
      <c r="C200" s="289" t="s">
        <v>471</v>
      </c>
      <c r="D200" s="289" t="s">
        <v>472</v>
      </c>
      <c r="E200" s="18" t="s">
        <v>230</v>
      </c>
      <c r="F200" s="290">
        <v>10.935000000000001</v>
      </c>
      <c r="G200" s="39"/>
      <c r="H200" s="45"/>
    </row>
    <row r="201" s="2" customFormat="1" ht="16.8" customHeight="1">
      <c r="A201" s="39"/>
      <c r="B201" s="45"/>
      <c r="C201" s="289" t="s">
        <v>608</v>
      </c>
      <c r="D201" s="289" t="s">
        <v>1485</v>
      </c>
      <c r="E201" s="18" t="s">
        <v>230</v>
      </c>
      <c r="F201" s="290">
        <v>10.935000000000001</v>
      </c>
      <c r="G201" s="39"/>
      <c r="H201" s="45"/>
    </row>
    <row r="202" s="2" customFormat="1" ht="16.8" customHeight="1">
      <c r="A202" s="39"/>
      <c r="B202" s="45"/>
      <c r="C202" s="285" t="s">
        <v>769</v>
      </c>
      <c r="D202" s="286" t="s">
        <v>770</v>
      </c>
      <c r="E202" s="287" t="s">
        <v>248</v>
      </c>
      <c r="F202" s="288">
        <v>0.88</v>
      </c>
      <c r="G202" s="39"/>
      <c r="H202" s="45"/>
    </row>
    <row r="203" s="2" customFormat="1" ht="16.8" customHeight="1">
      <c r="A203" s="39"/>
      <c r="B203" s="45"/>
      <c r="C203" s="289" t="s">
        <v>769</v>
      </c>
      <c r="D203" s="289" t="s">
        <v>1023</v>
      </c>
      <c r="E203" s="18" t="s">
        <v>19</v>
      </c>
      <c r="F203" s="290">
        <v>0.88</v>
      </c>
      <c r="G203" s="39"/>
      <c r="H203" s="45"/>
    </row>
    <row r="204" s="2" customFormat="1" ht="16.8" customHeight="1">
      <c r="A204" s="39"/>
      <c r="B204" s="45"/>
      <c r="C204" s="291" t="s">
        <v>1484</v>
      </c>
      <c r="D204" s="39"/>
      <c r="E204" s="39"/>
      <c r="F204" s="39"/>
      <c r="G204" s="39"/>
      <c r="H204" s="45"/>
    </row>
    <row r="205" s="2" customFormat="1" ht="16.8" customHeight="1">
      <c r="A205" s="39"/>
      <c r="B205" s="45"/>
      <c r="C205" s="289" t="s">
        <v>860</v>
      </c>
      <c r="D205" s="289" t="s">
        <v>1519</v>
      </c>
      <c r="E205" s="18" t="s">
        <v>248</v>
      </c>
      <c r="F205" s="290">
        <v>0.88</v>
      </c>
      <c r="G205" s="39"/>
      <c r="H205" s="45"/>
    </row>
    <row r="206" s="2" customFormat="1" ht="16.8" customHeight="1">
      <c r="A206" s="39"/>
      <c r="B206" s="45"/>
      <c r="C206" s="289" t="s">
        <v>274</v>
      </c>
      <c r="D206" s="289" t="s">
        <v>1520</v>
      </c>
      <c r="E206" s="18" t="s">
        <v>248</v>
      </c>
      <c r="F206" s="290">
        <v>14.637000000000001</v>
      </c>
      <c r="G206" s="39"/>
      <c r="H206" s="45"/>
    </row>
    <row r="207" s="2" customFormat="1" ht="16.8" customHeight="1">
      <c r="A207" s="39"/>
      <c r="B207" s="45"/>
      <c r="C207" s="285" t="s">
        <v>781</v>
      </c>
      <c r="D207" s="286" t="s">
        <v>782</v>
      </c>
      <c r="E207" s="287" t="s">
        <v>248</v>
      </c>
      <c r="F207" s="288">
        <v>12</v>
      </c>
      <c r="G207" s="39"/>
      <c r="H207" s="45"/>
    </row>
    <row r="208" s="2" customFormat="1" ht="16.8" customHeight="1">
      <c r="A208" s="39"/>
      <c r="B208" s="45"/>
      <c r="C208" s="289" t="s">
        <v>781</v>
      </c>
      <c r="D208" s="289" t="s">
        <v>1019</v>
      </c>
      <c r="E208" s="18" t="s">
        <v>19</v>
      </c>
      <c r="F208" s="290">
        <v>12</v>
      </c>
      <c r="G208" s="39"/>
      <c r="H208" s="45"/>
    </row>
    <row r="209" s="2" customFormat="1" ht="16.8" customHeight="1">
      <c r="A209" s="39"/>
      <c r="B209" s="45"/>
      <c r="C209" s="291" t="s">
        <v>1484</v>
      </c>
      <c r="D209" s="39"/>
      <c r="E209" s="39"/>
      <c r="F209" s="39"/>
      <c r="G209" s="39"/>
      <c r="H209" s="45"/>
    </row>
    <row r="210" s="2" customFormat="1" ht="16.8" customHeight="1">
      <c r="A210" s="39"/>
      <c r="B210" s="45"/>
      <c r="C210" s="289" t="s">
        <v>828</v>
      </c>
      <c r="D210" s="289" t="s">
        <v>1521</v>
      </c>
      <c r="E210" s="18" t="s">
        <v>248</v>
      </c>
      <c r="F210" s="290">
        <v>12</v>
      </c>
      <c r="G210" s="39"/>
      <c r="H210" s="45"/>
    </row>
    <row r="211" s="2" customFormat="1" ht="16.8" customHeight="1">
      <c r="A211" s="39"/>
      <c r="B211" s="45"/>
      <c r="C211" s="289" t="s">
        <v>246</v>
      </c>
      <c r="D211" s="289" t="s">
        <v>1522</v>
      </c>
      <c r="E211" s="18" t="s">
        <v>248</v>
      </c>
      <c r="F211" s="290">
        <v>29.760000000000002</v>
      </c>
      <c r="G211" s="39"/>
      <c r="H211" s="45"/>
    </row>
    <row r="212" s="2" customFormat="1" ht="16.8" customHeight="1">
      <c r="A212" s="39"/>
      <c r="B212" s="45"/>
      <c r="C212" s="285" t="s">
        <v>778</v>
      </c>
      <c r="D212" s="286" t="s">
        <v>779</v>
      </c>
      <c r="E212" s="287" t="s">
        <v>248</v>
      </c>
      <c r="F212" s="288">
        <v>29.760000000000002</v>
      </c>
      <c r="G212" s="39"/>
      <c r="H212" s="45"/>
    </row>
    <row r="213" s="2" customFormat="1" ht="16.8" customHeight="1">
      <c r="A213" s="39"/>
      <c r="B213" s="45"/>
      <c r="C213" s="289" t="s">
        <v>19</v>
      </c>
      <c r="D213" s="289" t="s">
        <v>1018</v>
      </c>
      <c r="E213" s="18" t="s">
        <v>19</v>
      </c>
      <c r="F213" s="290">
        <v>41.759999999999998</v>
      </c>
      <c r="G213" s="39"/>
      <c r="H213" s="45"/>
    </row>
    <row r="214" s="2" customFormat="1" ht="16.8" customHeight="1">
      <c r="A214" s="39"/>
      <c r="B214" s="45"/>
      <c r="C214" s="289" t="s">
        <v>19</v>
      </c>
      <c r="D214" s="289" t="s">
        <v>827</v>
      </c>
      <c r="E214" s="18" t="s">
        <v>19</v>
      </c>
      <c r="F214" s="290">
        <v>-12</v>
      </c>
      <c r="G214" s="39"/>
      <c r="H214" s="45"/>
    </row>
    <row r="215" s="2" customFormat="1" ht="16.8" customHeight="1">
      <c r="A215" s="39"/>
      <c r="B215" s="45"/>
      <c r="C215" s="289" t="s">
        <v>778</v>
      </c>
      <c r="D215" s="289" t="s">
        <v>245</v>
      </c>
      <c r="E215" s="18" t="s">
        <v>19</v>
      </c>
      <c r="F215" s="290">
        <v>29.760000000000002</v>
      </c>
      <c r="G215" s="39"/>
      <c r="H215" s="45"/>
    </row>
    <row r="216" s="2" customFormat="1" ht="16.8" customHeight="1">
      <c r="A216" s="39"/>
      <c r="B216" s="45"/>
      <c r="C216" s="291" t="s">
        <v>1484</v>
      </c>
      <c r="D216" s="39"/>
      <c r="E216" s="39"/>
      <c r="F216" s="39"/>
      <c r="G216" s="39"/>
      <c r="H216" s="45"/>
    </row>
    <row r="217" s="2" customFormat="1" ht="16.8" customHeight="1">
      <c r="A217" s="39"/>
      <c r="B217" s="45"/>
      <c r="C217" s="289" t="s">
        <v>246</v>
      </c>
      <c r="D217" s="289" t="s">
        <v>1522</v>
      </c>
      <c r="E217" s="18" t="s">
        <v>248</v>
      </c>
      <c r="F217" s="290">
        <v>29.760000000000002</v>
      </c>
      <c r="G217" s="39"/>
      <c r="H217" s="45"/>
    </row>
    <row r="218" s="2" customFormat="1">
      <c r="A218" s="39"/>
      <c r="B218" s="45"/>
      <c r="C218" s="289" t="s">
        <v>832</v>
      </c>
      <c r="D218" s="289" t="s">
        <v>1523</v>
      </c>
      <c r="E218" s="18" t="s">
        <v>248</v>
      </c>
      <c r="F218" s="290">
        <v>15.122999999999999</v>
      </c>
      <c r="G218" s="39"/>
      <c r="H218" s="45"/>
    </row>
    <row r="219" s="2" customFormat="1">
      <c r="A219" s="39"/>
      <c r="B219" s="45"/>
      <c r="C219" s="289" t="s">
        <v>836</v>
      </c>
      <c r="D219" s="289" t="s">
        <v>1524</v>
      </c>
      <c r="E219" s="18" t="s">
        <v>248</v>
      </c>
      <c r="F219" s="290">
        <v>151.22999999999999</v>
      </c>
      <c r="G219" s="39"/>
      <c r="H219" s="45"/>
    </row>
    <row r="220" s="2" customFormat="1" ht="16.8" customHeight="1">
      <c r="A220" s="39"/>
      <c r="B220" s="45"/>
      <c r="C220" s="289" t="s">
        <v>844</v>
      </c>
      <c r="D220" s="289" t="s">
        <v>1525</v>
      </c>
      <c r="E220" s="18" t="s">
        <v>248</v>
      </c>
      <c r="F220" s="290">
        <v>15.122999999999999</v>
      </c>
      <c r="G220" s="39"/>
      <c r="H220" s="45"/>
    </row>
    <row r="221" s="2" customFormat="1" ht="16.8" customHeight="1">
      <c r="A221" s="39"/>
      <c r="B221" s="45"/>
      <c r="C221" s="289" t="s">
        <v>274</v>
      </c>
      <c r="D221" s="289" t="s">
        <v>1520</v>
      </c>
      <c r="E221" s="18" t="s">
        <v>248</v>
      </c>
      <c r="F221" s="290">
        <v>14.637000000000001</v>
      </c>
      <c r="G221" s="39"/>
      <c r="H221" s="45"/>
    </row>
    <row r="222" s="2" customFormat="1" ht="16.8" customHeight="1">
      <c r="A222" s="39"/>
      <c r="B222" s="45"/>
      <c r="C222" s="285" t="s">
        <v>775</v>
      </c>
      <c r="D222" s="286" t="s">
        <v>776</v>
      </c>
      <c r="E222" s="287" t="s">
        <v>248</v>
      </c>
      <c r="F222" s="288">
        <v>14.637000000000001</v>
      </c>
      <c r="G222" s="39"/>
      <c r="H222" s="45"/>
    </row>
    <row r="223" s="2" customFormat="1" ht="16.8" customHeight="1">
      <c r="A223" s="39"/>
      <c r="B223" s="45"/>
      <c r="C223" s="289" t="s">
        <v>19</v>
      </c>
      <c r="D223" s="289" t="s">
        <v>848</v>
      </c>
      <c r="E223" s="18" t="s">
        <v>19</v>
      </c>
      <c r="F223" s="290">
        <v>29.760000000000002</v>
      </c>
      <c r="G223" s="39"/>
      <c r="H223" s="45"/>
    </row>
    <row r="224" s="2" customFormat="1" ht="16.8" customHeight="1">
      <c r="A224" s="39"/>
      <c r="B224" s="45"/>
      <c r="C224" s="289" t="s">
        <v>19</v>
      </c>
      <c r="D224" s="289" t="s">
        <v>849</v>
      </c>
      <c r="E224" s="18" t="s">
        <v>19</v>
      </c>
      <c r="F224" s="290">
        <v>-15.122999999999999</v>
      </c>
      <c r="G224" s="39"/>
      <c r="H224" s="45"/>
    </row>
    <row r="225" s="2" customFormat="1" ht="16.8" customHeight="1">
      <c r="A225" s="39"/>
      <c r="B225" s="45"/>
      <c r="C225" s="289" t="s">
        <v>775</v>
      </c>
      <c r="D225" s="289" t="s">
        <v>245</v>
      </c>
      <c r="E225" s="18" t="s">
        <v>19</v>
      </c>
      <c r="F225" s="290">
        <v>14.637000000000001</v>
      </c>
      <c r="G225" s="39"/>
      <c r="H225" s="45"/>
    </row>
    <row r="226" s="2" customFormat="1" ht="16.8" customHeight="1">
      <c r="A226" s="39"/>
      <c r="B226" s="45"/>
      <c r="C226" s="291" t="s">
        <v>1484</v>
      </c>
      <c r="D226" s="39"/>
      <c r="E226" s="39"/>
      <c r="F226" s="39"/>
      <c r="G226" s="39"/>
      <c r="H226" s="45"/>
    </row>
    <row r="227" s="2" customFormat="1" ht="16.8" customHeight="1">
      <c r="A227" s="39"/>
      <c r="B227" s="45"/>
      <c r="C227" s="289" t="s">
        <v>274</v>
      </c>
      <c r="D227" s="289" t="s">
        <v>1520</v>
      </c>
      <c r="E227" s="18" t="s">
        <v>248</v>
      </c>
      <c r="F227" s="290">
        <v>14.637000000000001</v>
      </c>
      <c r="G227" s="39"/>
      <c r="H227" s="45"/>
    </row>
    <row r="228" s="2" customFormat="1">
      <c r="A228" s="39"/>
      <c r="B228" s="45"/>
      <c r="C228" s="289" t="s">
        <v>832</v>
      </c>
      <c r="D228" s="289" t="s">
        <v>1523</v>
      </c>
      <c r="E228" s="18" t="s">
        <v>248</v>
      </c>
      <c r="F228" s="290">
        <v>15.122999999999999</v>
      </c>
      <c r="G228" s="39"/>
      <c r="H228" s="45"/>
    </row>
    <row r="229" s="2" customFormat="1">
      <c r="A229" s="39"/>
      <c r="B229" s="45"/>
      <c r="C229" s="289" t="s">
        <v>836</v>
      </c>
      <c r="D229" s="289" t="s">
        <v>1524</v>
      </c>
      <c r="E229" s="18" t="s">
        <v>248</v>
      </c>
      <c r="F229" s="290">
        <v>151.22999999999999</v>
      </c>
      <c r="G229" s="39"/>
      <c r="H229" s="45"/>
    </row>
    <row r="230" s="2" customFormat="1" ht="16.8" customHeight="1">
      <c r="A230" s="39"/>
      <c r="B230" s="45"/>
      <c r="C230" s="289" t="s">
        <v>844</v>
      </c>
      <c r="D230" s="289" t="s">
        <v>1525</v>
      </c>
      <c r="E230" s="18" t="s">
        <v>248</v>
      </c>
      <c r="F230" s="290">
        <v>15.122999999999999</v>
      </c>
      <c r="G230" s="39"/>
      <c r="H230" s="45"/>
    </row>
    <row r="231" s="2" customFormat="1" ht="16.8" customHeight="1">
      <c r="A231" s="39"/>
      <c r="B231" s="45"/>
      <c r="C231" s="285" t="s">
        <v>772</v>
      </c>
      <c r="D231" s="286" t="s">
        <v>773</v>
      </c>
      <c r="E231" s="287" t="s">
        <v>248</v>
      </c>
      <c r="F231" s="288">
        <v>15.824999999999999</v>
      </c>
      <c r="G231" s="39"/>
      <c r="H231" s="45"/>
    </row>
    <row r="232" s="2" customFormat="1" ht="16.8" customHeight="1">
      <c r="A232" s="39"/>
      <c r="B232" s="45"/>
      <c r="C232" s="289" t="s">
        <v>19</v>
      </c>
      <c r="D232" s="289" t="s">
        <v>867</v>
      </c>
      <c r="E232" s="18" t="s">
        <v>19</v>
      </c>
      <c r="F232" s="290">
        <v>0</v>
      </c>
      <c r="G232" s="39"/>
      <c r="H232" s="45"/>
    </row>
    <row r="233" s="2" customFormat="1" ht="16.8" customHeight="1">
      <c r="A233" s="39"/>
      <c r="B233" s="45"/>
      <c r="C233" s="289" t="s">
        <v>19</v>
      </c>
      <c r="D233" s="289" t="s">
        <v>1024</v>
      </c>
      <c r="E233" s="18" t="s">
        <v>19</v>
      </c>
      <c r="F233" s="290">
        <v>13.125</v>
      </c>
      <c r="G233" s="39"/>
      <c r="H233" s="45"/>
    </row>
    <row r="234" s="2" customFormat="1" ht="16.8" customHeight="1">
      <c r="A234" s="39"/>
      <c r="B234" s="45"/>
      <c r="C234" s="289" t="s">
        <v>19</v>
      </c>
      <c r="D234" s="289" t="s">
        <v>1025</v>
      </c>
      <c r="E234" s="18" t="s">
        <v>19</v>
      </c>
      <c r="F234" s="290">
        <v>2.7000000000000002</v>
      </c>
      <c r="G234" s="39"/>
      <c r="H234" s="45"/>
    </row>
    <row r="235" s="2" customFormat="1" ht="16.8" customHeight="1">
      <c r="A235" s="39"/>
      <c r="B235" s="45"/>
      <c r="C235" s="289" t="s">
        <v>772</v>
      </c>
      <c r="D235" s="289" t="s">
        <v>245</v>
      </c>
      <c r="E235" s="18" t="s">
        <v>19</v>
      </c>
      <c r="F235" s="290">
        <v>15.824999999999999</v>
      </c>
      <c r="G235" s="39"/>
      <c r="H235" s="45"/>
    </row>
    <row r="236" s="2" customFormat="1" ht="16.8" customHeight="1">
      <c r="A236" s="39"/>
      <c r="B236" s="45"/>
      <c r="C236" s="291" t="s">
        <v>1484</v>
      </c>
      <c r="D236" s="39"/>
      <c r="E236" s="39"/>
      <c r="F236" s="39"/>
      <c r="G236" s="39"/>
      <c r="H236" s="45"/>
    </row>
    <row r="237" s="2" customFormat="1" ht="16.8" customHeight="1">
      <c r="A237" s="39"/>
      <c r="B237" s="45"/>
      <c r="C237" s="289" t="s">
        <v>864</v>
      </c>
      <c r="D237" s="289" t="s">
        <v>1526</v>
      </c>
      <c r="E237" s="18" t="s">
        <v>248</v>
      </c>
      <c r="F237" s="290">
        <v>15.824999999999999</v>
      </c>
      <c r="G237" s="39"/>
      <c r="H237" s="45"/>
    </row>
    <row r="238" s="2" customFormat="1" ht="16.8" customHeight="1">
      <c r="A238" s="39"/>
      <c r="B238" s="45"/>
      <c r="C238" s="289" t="s">
        <v>274</v>
      </c>
      <c r="D238" s="289" t="s">
        <v>1520</v>
      </c>
      <c r="E238" s="18" t="s">
        <v>248</v>
      </c>
      <c r="F238" s="290">
        <v>14.637000000000001</v>
      </c>
      <c r="G238" s="39"/>
      <c r="H238" s="45"/>
    </row>
    <row r="239" s="2" customFormat="1" ht="16.8" customHeight="1">
      <c r="A239" s="39"/>
      <c r="B239" s="45"/>
      <c r="C239" s="289" t="s">
        <v>874</v>
      </c>
      <c r="D239" s="289" t="s">
        <v>1527</v>
      </c>
      <c r="E239" s="18" t="s">
        <v>361</v>
      </c>
      <c r="F239" s="290">
        <v>0.71199999999999997</v>
      </c>
      <c r="G239" s="39"/>
      <c r="H239" s="45"/>
    </row>
    <row r="240" s="2" customFormat="1" ht="16.8" customHeight="1">
      <c r="A240" s="39"/>
      <c r="B240" s="45"/>
      <c r="C240" s="289" t="s">
        <v>359</v>
      </c>
      <c r="D240" s="289" t="s">
        <v>1528</v>
      </c>
      <c r="E240" s="18" t="s">
        <v>361</v>
      </c>
      <c r="F240" s="290">
        <v>0.63300000000000001</v>
      </c>
      <c r="G240" s="39"/>
      <c r="H240" s="45"/>
    </row>
    <row r="241" s="2" customFormat="1" ht="26.4" customHeight="1">
      <c r="A241" s="39"/>
      <c r="B241" s="45"/>
      <c r="C241" s="284" t="s">
        <v>1530</v>
      </c>
      <c r="D241" s="284" t="s">
        <v>118</v>
      </c>
      <c r="E241" s="39"/>
      <c r="F241" s="39"/>
      <c r="G241" s="39"/>
      <c r="H241" s="45"/>
    </row>
    <row r="242" s="2" customFormat="1" ht="16.8" customHeight="1">
      <c r="A242" s="39"/>
      <c r="B242" s="45"/>
      <c r="C242" s="285" t="s">
        <v>790</v>
      </c>
      <c r="D242" s="286" t="s">
        <v>791</v>
      </c>
      <c r="E242" s="287" t="s">
        <v>559</v>
      </c>
      <c r="F242" s="288">
        <v>16.199999999999999</v>
      </c>
      <c r="G242" s="39"/>
      <c r="H242" s="45"/>
    </row>
    <row r="243" s="2" customFormat="1" ht="16.8" customHeight="1">
      <c r="A243" s="39"/>
      <c r="B243" s="45"/>
      <c r="C243" s="289" t="s">
        <v>790</v>
      </c>
      <c r="D243" s="289" t="s">
        <v>1052</v>
      </c>
      <c r="E243" s="18" t="s">
        <v>19</v>
      </c>
      <c r="F243" s="290">
        <v>16.199999999999999</v>
      </c>
      <c r="G243" s="39"/>
      <c r="H243" s="45"/>
    </row>
    <row r="244" s="2" customFormat="1" ht="16.8" customHeight="1">
      <c r="A244" s="39"/>
      <c r="B244" s="45"/>
      <c r="C244" s="291" t="s">
        <v>1484</v>
      </c>
      <c r="D244" s="39"/>
      <c r="E244" s="39"/>
      <c r="F244" s="39"/>
      <c r="G244" s="39"/>
      <c r="H244" s="45"/>
    </row>
    <row r="245" s="2" customFormat="1" ht="16.8" customHeight="1">
      <c r="A245" s="39"/>
      <c r="B245" s="45"/>
      <c r="C245" s="289" t="s">
        <v>812</v>
      </c>
      <c r="D245" s="289" t="s">
        <v>1494</v>
      </c>
      <c r="E245" s="18" t="s">
        <v>230</v>
      </c>
      <c r="F245" s="290">
        <v>33.200000000000003</v>
      </c>
      <c r="G245" s="39"/>
      <c r="H245" s="45"/>
    </row>
    <row r="246" s="2" customFormat="1" ht="16.8" customHeight="1">
      <c r="A246" s="39"/>
      <c r="B246" s="45"/>
      <c r="C246" s="289" t="s">
        <v>929</v>
      </c>
      <c r="D246" s="289" t="s">
        <v>1495</v>
      </c>
      <c r="E246" s="18" t="s">
        <v>559</v>
      </c>
      <c r="F246" s="290">
        <v>16.199999999999999</v>
      </c>
      <c r="G246" s="39"/>
      <c r="H246" s="45"/>
    </row>
    <row r="247" s="2" customFormat="1" ht="16.8" customHeight="1">
      <c r="A247" s="39"/>
      <c r="B247" s="45"/>
      <c r="C247" s="289" t="s">
        <v>933</v>
      </c>
      <c r="D247" s="289" t="s">
        <v>1496</v>
      </c>
      <c r="E247" s="18" t="s">
        <v>559</v>
      </c>
      <c r="F247" s="290">
        <v>16.199999999999999</v>
      </c>
      <c r="G247" s="39"/>
      <c r="H247" s="45"/>
    </row>
    <row r="248" s="2" customFormat="1" ht="16.8" customHeight="1">
      <c r="A248" s="39"/>
      <c r="B248" s="45"/>
      <c r="C248" s="289" t="s">
        <v>571</v>
      </c>
      <c r="D248" s="289" t="s">
        <v>1497</v>
      </c>
      <c r="E248" s="18" t="s">
        <v>559</v>
      </c>
      <c r="F248" s="290">
        <v>26.199999999999999</v>
      </c>
      <c r="G248" s="39"/>
      <c r="H248" s="45"/>
    </row>
    <row r="249" s="2" customFormat="1" ht="16.8" customHeight="1">
      <c r="A249" s="39"/>
      <c r="B249" s="45"/>
      <c r="C249" s="285" t="s">
        <v>793</v>
      </c>
      <c r="D249" s="286" t="s">
        <v>794</v>
      </c>
      <c r="E249" s="287" t="s">
        <v>559</v>
      </c>
      <c r="F249" s="288">
        <v>8</v>
      </c>
      <c r="G249" s="39"/>
      <c r="H249" s="45"/>
    </row>
    <row r="250" s="2" customFormat="1" ht="16.8" customHeight="1">
      <c r="A250" s="39"/>
      <c r="B250" s="45"/>
      <c r="C250" s="289" t="s">
        <v>793</v>
      </c>
      <c r="D250" s="289" t="s">
        <v>1053</v>
      </c>
      <c r="E250" s="18" t="s">
        <v>19</v>
      </c>
      <c r="F250" s="290">
        <v>8</v>
      </c>
      <c r="G250" s="39"/>
      <c r="H250" s="45"/>
    </row>
    <row r="251" s="2" customFormat="1" ht="16.8" customHeight="1">
      <c r="A251" s="39"/>
      <c r="B251" s="45"/>
      <c r="C251" s="291" t="s">
        <v>1484</v>
      </c>
      <c r="D251" s="39"/>
      <c r="E251" s="39"/>
      <c r="F251" s="39"/>
      <c r="G251" s="39"/>
      <c r="H251" s="45"/>
    </row>
    <row r="252" s="2" customFormat="1" ht="16.8" customHeight="1">
      <c r="A252" s="39"/>
      <c r="B252" s="45"/>
      <c r="C252" s="289" t="s">
        <v>812</v>
      </c>
      <c r="D252" s="289" t="s">
        <v>1494</v>
      </c>
      <c r="E252" s="18" t="s">
        <v>230</v>
      </c>
      <c r="F252" s="290">
        <v>33.200000000000003</v>
      </c>
      <c r="G252" s="39"/>
      <c r="H252" s="45"/>
    </row>
    <row r="253" s="2" customFormat="1" ht="16.8" customHeight="1">
      <c r="A253" s="39"/>
      <c r="B253" s="45"/>
      <c r="C253" s="289" t="s">
        <v>821</v>
      </c>
      <c r="D253" s="289" t="s">
        <v>1498</v>
      </c>
      <c r="E253" s="18" t="s">
        <v>230</v>
      </c>
      <c r="F253" s="290">
        <v>40</v>
      </c>
      <c r="G253" s="39"/>
      <c r="H253" s="45"/>
    </row>
    <row r="254" s="2" customFormat="1" ht="16.8" customHeight="1">
      <c r="A254" s="39"/>
      <c r="B254" s="45"/>
      <c r="C254" s="289" t="s">
        <v>850</v>
      </c>
      <c r="D254" s="289" t="s">
        <v>1499</v>
      </c>
      <c r="E254" s="18" t="s">
        <v>230</v>
      </c>
      <c r="F254" s="290">
        <v>40</v>
      </c>
      <c r="G254" s="39"/>
      <c r="H254" s="45"/>
    </row>
    <row r="255" s="2" customFormat="1" ht="16.8" customHeight="1">
      <c r="A255" s="39"/>
      <c r="B255" s="45"/>
      <c r="C255" s="289" t="s">
        <v>853</v>
      </c>
      <c r="D255" s="289" t="s">
        <v>1500</v>
      </c>
      <c r="E255" s="18" t="s">
        <v>230</v>
      </c>
      <c r="F255" s="290">
        <v>40</v>
      </c>
      <c r="G255" s="39"/>
      <c r="H255" s="45"/>
    </row>
    <row r="256" s="2" customFormat="1" ht="16.8" customHeight="1">
      <c r="A256" s="39"/>
      <c r="B256" s="45"/>
      <c r="C256" s="289" t="s">
        <v>919</v>
      </c>
      <c r="D256" s="289" t="s">
        <v>1501</v>
      </c>
      <c r="E256" s="18" t="s">
        <v>559</v>
      </c>
      <c r="F256" s="290">
        <v>16</v>
      </c>
      <c r="G256" s="39"/>
      <c r="H256" s="45"/>
    </row>
    <row r="257" s="2" customFormat="1" ht="16.8" customHeight="1">
      <c r="A257" s="39"/>
      <c r="B257" s="45"/>
      <c r="C257" s="289" t="s">
        <v>923</v>
      </c>
      <c r="D257" s="289" t="s">
        <v>1502</v>
      </c>
      <c r="E257" s="18" t="s">
        <v>559</v>
      </c>
      <c r="F257" s="290">
        <v>16</v>
      </c>
      <c r="G257" s="39"/>
      <c r="H257" s="45"/>
    </row>
    <row r="258" s="2" customFormat="1" ht="16.8" customHeight="1">
      <c r="A258" s="39"/>
      <c r="B258" s="45"/>
      <c r="C258" s="289" t="s">
        <v>926</v>
      </c>
      <c r="D258" s="289" t="s">
        <v>1503</v>
      </c>
      <c r="E258" s="18" t="s">
        <v>559</v>
      </c>
      <c r="F258" s="290">
        <v>16</v>
      </c>
      <c r="G258" s="39"/>
      <c r="H258" s="45"/>
    </row>
    <row r="259" s="2" customFormat="1" ht="16.8" customHeight="1">
      <c r="A259" s="39"/>
      <c r="B259" s="45"/>
      <c r="C259" s="289" t="s">
        <v>571</v>
      </c>
      <c r="D259" s="289" t="s">
        <v>1497</v>
      </c>
      <c r="E259" s="18" t="s">
        <v>559</v>
      </c>
      <c r="F259" s="290">
        <v>26.199999999999999</v>
      </c>
      <c r="G259" s="39"/>
      <c r="H259" s="45"/>
    </row>
    <row r="260" s="2" customFormat="1" ht="16.8" customHeight="1">
      <c r="A260" s="39"/>
      <c r="B260" s="45"/>
      <c r="C260" s="289" t="s">
        <v>938</v>
      </c>
      <c r="D260" s="289" t="s">
        <v>1504</v>
      </c>
      <c r="E260" s="18" t="s">
        <v>559</v>
      </c>
      <c r="F260" s="290">
        <v>10</v>
      </c>
      <c r="G260" s="39"/>
      <c r="H260" s="45"/>
    </row>
    <row r="261" s="2" customFormat="1" ht="16.8" customHeight="1">
      <c r="A261" s="39"/>
      <c r="B261" s="45"/>
      <c r="C261" s="289" t="s">
        <v>941</v>
      </c>
      <c r="D261" s="289" t="s">
        <v>1505</v>
      </c>
      <c r="E261" s="18" t="s">
        <v>559</v>
      </c>
      <c r="F261" s="290">
        <v>10</v>
      </c>
      <c r="G261" s="39"/>
      <c r="H261" s="45"/>
    </row>
    <row r="262" s="2" customFormat="1" ht="16.8" customHeight="1">
      <c r="A262" s="39"/>
      <c r="B262" s="45"/>
      <c r="C262" s="285" t="s">
        <v>783</v>
      </c>
      <c r="D262" s="286" t="s">
        <v>784</v>
      </c>
      <c r="E262" s="287" t="s">
        <v>559</v>
      </c>
      <c r="F262" s="288">
        <v>24</v>
      </c>
      <c r="G262" s="39"/>
      <c r="H262" s="45"/>
    </row>
    <row r="263" s="2" customFormat="1" ht="16.8" customHeight="1">
      <c r="A263" s="39"/>
      <c r="B263" s="45"/>
      <c r="C263" s="289" t="s">
        <v>783</v>
      </c>
      <c r="D263" s="289" t="s">
        <v>1035</v>
      </c>
      <c r="E263" s="18" t="s">
        <v>19</v>
      </c>
      <c r="F263" s="290">
        <v>24</v>
      </c>
      <c r="G263" s="39"/>
      <c r="H263" s="45"/>
    </row>
    <row r="264" s="2" customFormat="1" ht="16.8" customHeight="1">
      <c r="A264" s="39"/>
      <c r="B264" s="45"/>
      <c r="C264" s="291" t="s">
        <v>1484</v>
      </c>
      <c r="D264" s="39"/>
      <c r="E264" s="39"/>
      <c r="F264" s="39"/>
      <c r="G264" s="39"/>
      <c r="H264" s="45"/>
    </row>
    <row r="265" s="2" customFormat="1" ht="16.8" customHeight="1">
      <c r="A265" s="39"/>
      <c r="B265" s="45"/>
      <c r="C265" s="289" t="s">
        <v>947</v>
      </c>
      <c r="D265" s="289" t="s">
        <v>1506</v>
      </c>
      <c r="E265" s="18" t="s">
        <v>559</v>
      </c>
      <c r="F265" s="290">
        <v>24</v>
      </c>
      <c r="G265" s="39"/>
      <c r="H265" s="45"/>
    </row>
    <row r="266" s="2" customFormat="1" ht="16.8" customHeight="1">
      <c r="A266" s="39"/>
      <c r="B266" s="45"/>
      <c r="C266" s="289" t="s">
        <v>987</v>
      </c>
      <c r="D266" s="289" t="s">
        <v>988</v>
      </c>
      <c r="E266" s="18" t="s">
        <v>559</v>
      </c>
      <c r="F266" s="290">
        <v>18</v>
      </c>
      <c r="G266" s="39"/>
      <c r="H266" s="45"/>
    </row>
    <row r="267" s="2" customFormat="1">
      <c r="A267" s="39"/>
      <c r="B267" s="45"/>
      <c r="C267" s="289" t="s">
        <v>908</v>
      </c>
      <c r="D267" s="289" t="s">
        <v>1507</v>
      </c>
      <c r="E267" s="18" t="s">
        <v>559</v>
      </c>
      <c r="F267" s="290">
        <v>24</v>
      </c>
      <c r="G267" s="39"/>
      <c r="H267" s="45"/>
    </row>
    <row r="268" s="2" customFormat="1" ht="16.8" customHeight="1">
      <c r="A268" s="39"/>
      <c r="B268" s="45"/>
      <c r="C268" s="285" t="s">
        <v>1048</v>
      </c>
      <c r="D268" s="286" t="s">
        <v>1049</v>
      </c>
      <c r="E268" s="287" t="s">
        <v>559</v>
      </c>
      <c r="F268" s="288">
        <v>40</v>
      </c>
      <c r="G268" s="39"/>
      <c r="H268" s="45"/>
    </row>
    <row r="269" s="2" customFormat="1" ht="16.8" customHeight="1">
      <c r="A269" s="39"/>
      <c r="B269" s="45"/>
      <c r="C269" s="289" t="s">
        <v>1048</v>
      </c>
      <c r="D269" s="289" t="s">
        <v>1078</v>
      </c>
      <c r="E269" s="18" t="s">
        <v>19</v>
      </c>
      <c r="F269" s="290">
        <v>40</v>
      </c>
      <c r="G269" s="39"/>
      <c r="H269" s="45"/>
    </row>
    <row r="270" s="2" customFormat="1" ht="16.8" customHeight="1">
      <c r="A270" s="39"/>
      <c r="B270" s="45"/>
      <c r="C270" s="291" t="s">
        <v>1484</v>
      </c>
      <c r="D270" s="39"/>
      <c r="E270" s="39"/>
      <c r="F270" s="39"/>
      <c r="G270" s="39"/>
      <c r="H270" s="45"/>
    </row>
    <row r="271" s="2" customFormat="1" ht="16.8" customHeight="1">
      <c r="A271" s="39"/>
      <c r="B271" s="45"/>
      <c r="C271" s="289" t="s">
        <v>1075</v>
      </c>
      <c r="D271" s="289" t="s">
        <v>1531</v>
      </c>
      <c r="E271" s="18" t="s">
        <v>559</v>
      </c>
      <c r="F271" s="290">
        <v>40</v>
      </c>
      <c r="G271" s="39"/>
      <c r="H271" s="45"/>
    </row>
    <row r="272" s="2" customFormat="1" ht="16.8" customHeight="1">
      <c r="A272" s="39"/>
      <c r="B272" s="45"/>
      <c r="C272" s="289" t="s">
        <v>1067</v>
      </c>
      <c r="D272" s="289" t="s">
        <v>1532</v>
      </c>
      <c r="E272" s="18" t="s">
        <v>559</v>
      </c>
      <c r="F272" s="290">
        <v>40</v>
      </c>
      <c r="G272" s="39"/>
      <c r="H272" s="45"/>
    </row>
    <row r="273" s="2" customFormat="1" ht="16.8" customHeight="1">
      <c r="A273" s="39"/>
      <c r="B273" s="45"/>
      <c r="C273" s="285" t="s">
        <v>786</v>
      </c>
      <c r="D273" s="286" t="s">
        <v>787</v>
      </c>
      <c r="E273" s="287" t="s">
        <v>230</v>
      </c>
      <c r="F273" s="288">
        <v>33.200000000000003</v>
      </c>
      <c r="G273" s="39"/>
      <c r="H273" s="45"/>
    </row>
    <row r="274" s="2" customFormat="1" ht="16.8" customHeight="1">
      <c r="A274" s="39"/>
      <c r="B274" s="45"/>
      <c r="C274" s="289" t="s">
        <v>19</v>
      </c>
      <c r="D274" s="289" t="s">
        <v>815</v>
      </c>
      <c r="E274" s="18" t="s">
        <v>19</v>
      </c>
      <c r="F274" s="290">
        <v>0</v>
      </c>
      <c r="G274" s="39"/>
      <c r="H274" s="45"/>
    </row>
    <row r="275" s="2" customFormat="1" ht="16.8" customHeight="1">
      <c r="A275" s="39"/>
      <c r="B275" s="45"/>
      <c r="C275" s="289" t="s">
        <v>786</v>
      </c>
      <c r="D275" s="289" t="s">
        <v>1051</v>
      </c>
      <c r="E275" s="18" t="s">
        <v>19</v>
      </c>
      <c r="F275" s="290">
        <v>33.200000000000003</v>
      </c>
      <c r="G275" s="39"/>
      <c r="H275" s="45"/>
    </row>
    <row r="276" s="2" customFormat="1" ht="16.8" customHeight="1">
      <c r="A276" s="39"/>
      <c r="B276" s="45"/>
      <c r="C276" s="291" t="s">
        <v>1484</v>
      </c>
      <c r="D276" s="39"/>
      <c r="E276" s="39"/>
      <c r="F276" s="39"/>
      <c r="G276" s="39"/>
      <c r="H276" s="45"/>
    </row>
    <row r="277" s="2" customFormat="1" ht="16.8" customHeight="1">
      <c r="A277" s="39"/>
      <c r="B277" s="45"/>
      <c r="C277" s="289" t="s">
        <v>812</v>
      </c>
      <c r="D277" s="289" t="s">
        <v>1494</v>
      </c>
      <c r="E277" s="18" t="s">
        <v>230</v>
      </c>
      <c r="F277" s="290">
        <v>33.200000000000003</v>
      </c>
      <c r="G277" s="39"/>
      <c r="H277" s="45"/>
    </row>
    <row r="278" s="2" customFormat="1" ht="16.8" customHeight="1">
      <c r="A278" s="39"/>
      <c r="B278" s="45"/>
      <c r="C278" s="289" t="s">
        <v>892</v>
      </c>
      <c r="D278" s="289" t="s">
        <v>1508</v>
      </c>
      <c r="E278" s="18" t="s">
        <v>230</v>
      </c>
      <c r="F278" s="290">
        <v>41.200000000000003</v>
      </c>
      <c r="G278" s="39"/>
      <c r="H278" s="45"/>
    </row>
    <row r="279" s="2" customFormat="1">
      <c r="A279" s="39"/>
      <c r="B279" s="45"/>
      <c r="C279" s="289" t="s">
        <v>895</v>
      </c>
      <c r="D279" s="289" t="s">
        <v>1509</v>
      </c>
      <c r="E279" s="18" t="s">
        <v>230</v>
      </c>
      <c r="F279" s="290">
        <v>33.200000000000003</v>
      </c>
      <c r="G279" s="39"/>
      <c r="H279" s="45"/>
    </row>
    <row r="280" s="2" customFormat="1" ht="16.8" customHeight="1">
      <c r="A280" s="39"/>
      <c r="B280" s="45"/>
      <c r="C280" s="285" t="s">
        <v>796</v>
      </c>
      <c r="D280" s="286" t="s">
        <v>797</v>
      </c>
      <c r="E280" s="287" t="s">
        <v>230</v>
      </c>
      <c r="F280" s="288">
        <v>8</v>
      </c>
      <c r="G280" s="39"/>
      <c r="H280" s="45"/>
    </row>
    <row r="281" s="2" customFormat="1" ht="16.8" customHeight="1">
      <c r="A281" s="39"/>
      <c r="B281" s="45"/>
      <c r="C281" s="289" t="s">
        <v>796</v>
      </c>
      <c r="D281" s="289" t="s">
        <v>818</v>
      </c>
      <c r="E281" s="18" t="s">
        <v>19</v>
      </c>
      <c r="F281" s="290">
        <v>8</v>
      </c>
      <c r="G281" s="39"/>
      <c r="H281" s="45"/>
    </row>
    <row r="282" s="2" customFormat="1" ht="16.8" customHeight="1">
      <c r="A282" s="39"/>
      <c r="B282" s="45"/>
      <c r="C282" s="291" t="s">
        <v>1484</v>
      </c>
      <c r="D282" s="39"/>
      <c r="E282" s="39"/>
      <c r="F282" s="39"/>
      <c r="G282" s="39"/>
      <c r="H282" s="45"/>
    </row>
    <row r="283" s="2" customFormat="1" ht="16.8" customHeight="1">
      <c r="A283" s="39"/>
      <c r="B283" s="45"/>
      <c r="C283" s="289" t="s">
        <v>812</v>
      </c>
      <c r="D283" s="289" t="s">
        <v>1494</v>
      </c>
      <c r="E283" s="18" t="s">
        <v>230</v>
      </c>
      <c r="F283" s="290">
        <v>33.200000000000003</v>
      </c>
      <c r="G283" s="39"/>
      <c r="H283" s="45"/>
    </row>
    <row r="284" s="2" customFormat="1" ht="16.8" customHeight="1">
      <c r="A284" s="39"/>
      <c r="B284" s="45"/>
      <c r="C284" s="289" t="s">
        <v>801</v>
      </c>
      <c r="D284" s="289" t="s">
        <v>1510</v>
      </c>
      <c r="E284" s="18" t="s">
        <v>230</v>
      </c>
      <c r="F284" s="290">
        <v>8</v>
      </c>
      <c r="G284" s="39"/>
      <c r="H284" s="45"/>
    </row>
    <row r="285" s="2" customFormat="1" ht="16.8" customHeight="1">
      <c r="A285" s="39"/>
      <c r="B285" s="45"/>
      <c r="C285" s="289" t="s">
        <v>805</v>
      </c>
      <c r="D285" s="289" t="s">
        <v>1511</v>
      </c>
      <c r="E285" s="18" t="s">
        <v>230</v>
      </c>
      <c r="F285" s="290">
        <v>8</v>
      </c>
      <c r="G285" s="39"/>
      <c r="H285" s="45"/>
    </row>
    <row r="286" s="2" customFormat="1" ht="16.8" customHeight="1">
      <c r="A286" s="39"/>
      <c r="B286" s="45"/>
      <c r="C286" s="289" t="s">
        <v>228</v>
      </c>
      <c r="D286" s="289" t="s">
        <v>1512</v>
      </c>
      <c r="E286" s="18" t="s">
        <v>230</v>
      </c>
      <c r="F286" s="290">
        <v>8</v>
      </c>
      <c r="G286" s="39"/>
      <c r="H286" s="45"/>
    </row>
    <row r="287" s="2" customFormat="1" ht="16.8" customHeight="1">
      <c r="A287" s="39"/>
      <c r="B287" s="45"/>
      <c r="C287" s="289" t="s">
        <v>809</v>
      </c>
      <c r="D287" s="289" t="s">
        <v>1513</v>
      </c>
      <c r="E287" s="18" t="s">
        <v>230</v>
      </c>
      <c r="F287" s="290">
        <v>8</v>
      </c>
      <c r="G287" s="39"/>
      <c r="H287" s="45"/>
    </row>
    <row r="288" s="2" customFormat="1" ht="16.8" customHeight="1">
      <c r="A288" s="39"/>
      <c r="B288" s="45"/>
      <c r="C288" s="289" t="s">
        <v>880</v>
      </c>
      <c r="D288" s="289" t="s">
        <v>1514</v>
      </c>
      <c r="E288" s="18" t="s">
        <v>230</v>
      </c>
      <c r="F288" s="290">
        <v>8</v>
      </c>
      <c r="G288" s="39"/>
      <c r="H288" s="45"/>
    </row>
    <row r="289" s="2" customFormat="1" ht="16.8" customHeight="1">
      <c r="A289" s="39"/>
      <c r="B289" s="45"/>
      <c r="C289" s="289" t="s">
        <v>883</v>
      </c>
      <c r="D289" s="289" t="s">
        <v>1515</v>
      </c>
      <c r="E289" s="18" t="s">
        <v>230</v>
      </c>
      <c r="F289" s="290">
        <v>8</v>
      </c>
      <c r="G289" s="39"/>
      <c r="H289" s="45"/>
    </row>
    <row r="290" s="2" customFormat="1" ht="16.8" customHeight="1">
      <c r="A290" s="39"/>
      <c r="B290" s="45"/>
      <c r="C290" s="289" t="s">
        <v>886</v>
      </c>
      <c r="D290" s="289" t="s">
        <v>1516</v>
      </c>
      <c r="E290" s="18" t="s">
        <v>230</v>
      </c>
      <c r="F290" s="290">
        <v>8</v>
      </c>
      <c r="G290" s="39"/>
      <c r="H290" s="45"/>
    </row>
    <row r="291" s="2" customFormat="1" ht="16.8" customHeight="1">
      <c r="A291" s="39"/>
      <c r="B291" s="45"/>
      <c r="C291" s="289" t="s">
        <v>889</v>
      </c>
      <c r="D291" s="289" t="s">
        <v>1517</v>
      </c>
      <c r="E291" s="18" t="s">
        <v>230</v>
      </c>
      <c r="F291" s="290">
        <v>8</v>
      </c>
      <c r="G291" s="39"/>
      <c r="H291" s="45"/>
    </row>
    <row r="292" s="2" customFormat="1" ht="16.8" customHeight="1">
      <c r="A292" s="39"/>
      <c r="B292" s="45"/>
      <c r="C292" s="289" t="s">
        <v>892</v>
      </c>
      <c r="D292" s="289" t="s">
        <v>1508</v>
      </c>
      <c r="E292" s="18" t="s">
        <v>230</v>
      </c>
      <c r="F292" s="290">
        <v>41.200000000000003</v>
      </c>
      <c r="G292" s="39"/>
      <c r="H292" s="45"/>
    </row>
    <row r="293" s="2" customFormat="1" ht="16.8" customHeight="1">
      <c r="A293" s="39"/>
      <c r="B293" s="45"/>
      <c r="C293" s="289" t="s">
        <v>898</v>
      </c>
      <c r="D293" s="289" t="s">
        <v>1518</v>
      </c>
      <c r="E293" s="18" t="s">
        <v>230</v>
      </c>
      <c r="F293" s="290">
        <v>8</v>
      </c>
      <c r="G293" s="39"/>
      <c r="H293" s="45"/>
    </row>
    <row r="294" s="2" customFormat="1" ht="16.8" customHeight="1">
      <c r="A294" s="39"/>
      <c r="B294" s="45"/>
      <c r="C294" s="285" t="s">
        <v>654</v>
      </c>
      <c r="D294" s="286" t="s">
        <v>655</v>
      </c>
      <c r="E294" s="287" t="s">
        <v>230</v>
      </c>
      <c r="F294" s="288">
        <v>16.949999999999999</v>
      </c>
      <c r="G294" s="39"/>
      <c r="H294" s="45"/>
    </row>
    <row r="295" s="2" customFormat="1" ht="16.8" customHeight="1">
      <c r="A295" s="39"/>
      <c r="B295" s="45"/>
      <c r="C295" s="289" t="s">
        <v>654</v>
      </c>
      <c r="D295" s="289" t="s">
        <v>1066</v>
      </c>
      <c r="E295" s="18" t="s">
        <v>19</v>
      </c>
      <c r="F295" s="290">
        <v>16.949999999999999</v>
      </c>
      <c r="G295" s="39"/>
      <c r="H295" s="45"/>
    </row>
    <row r="296" s="2" customFormat="1" ht="16.8" customHeight="1">
      <c r="A296" s="39"/>
      <c r="B296" s="45"/>
      <c r="C296" s="291" t="s">
        <v>1484</v>
      </c>
      <c r="D296" s="39"/>
      <c r="E296" s="39"/>
      <c r="F296" s="39"/>
      <c r="G296" s="39"/>
      <c r="H296" s="45"/>
    </row>
    <row r="297" s="2" customFormat="1" ht="16.8" customHeight="1">
      <c r="A297" s="39"/>
      <c r="B297" s="45"/>
      <c r="C297" s="289" t="s">
        <v>471</v>
      </c>
      <c r="D297" s="289" t="s">
        <v>472</v>
      </c>
      <c r="E297" s="18" t="s">
        <v>230</v>
      </c>
      <c r="F297" s="290">
        <v>16.949999999999999</v>
      </c>
      <c r="G297" s="39"/>
      <c r="H297" s="45"/>
    </row>
    <row r="298" s="2" customFormat="1" ht="16.8" customHeight="1">
      <c r="A298" s="39"/>
      <c r="B298" s="45"/>
      <c r="C298" s="289" t="s">
        <v>608</v>
      </c>
      <c r="D298" s="289" t="s">
        <v>1485</v>
      </c>
      <c r="E298" s="18" t="s">
        <v>230</v>
      </c>
      <c r="F298" s="290">
        <v>16.949999999999999</v>
      </c>
      <c r="G298" s="39"/>
      <c r="H298" s="45"/>
    </row>
    <row r="299" s="2" customFormat="1" ht="16.8" customHeight="1">
      <c r="A299" s="39"/>
      <c r="B299" s="45"/>
      <c r="C299" s="285" t="s">
        <v>769</v>
      </c>
      <c r="D299" s="286" t="s">
        <v>770</v>
      </c>
      <c r="E299" s="287" t="s">
        <v>248</v>
      </c>
      <c r="F299" s="288">
        <v>0.88</v>
      </c>
      <c r="G299" s="39"/>
      <c r="H299" s="45"/>
    </row>
    <row r="300" s="2" customFormat="1" ht="16.8" customHeight="1">
      <c r="A300" s="39"/>
      <c r="B300" s="45"/>
      <c r="C300" s="289" t="s">
        <v>769</v>
      </c>
      <c r="D300" s="289" t="s">
        <v>1023</v>
      </c>
      <c r="E300" s="18" t="s">
        <v>19</v>
      </c>
      <c r="F300" s="290">
        <v>0.88</v>
      </c>
      <c r="G300" s="39"/>
      <c r="H300" s="45"/>
    </row>
    <row r="301" s="2" customFormat="1" ht="16.8" customHeight="1">
      <c r="A301" s="39"/>
      <c r="B301" s="45"/>
      <c r="C301" s="291" t="s">
        <v>1484</v>
      </c>
      <c r="D301" s="39"/>
      <c r="E301" s="39"/>
      <c r="F301" s="39"/>
      <c r="G301" s="39"/>
      <c r="H301" s="45"/>
    </row>
    <row r="302" s="2" customFormat="1" ht="16.8" customHeight="1">
      <c r="A302" s="39"/>
      <c r="B302" s="45"/>
      <c r="C302" s="289" t="s">
        <v>860</v>
      </c>
      <c r="D302" s="289" t="s">
        <v>1519</v>
      </c>
      <c r="E302" s="18" t="s">
        <v>248</v>
      </c>
      <c r="F302" s="290">
        <v>0.88</v>
      </c>
      <c r="G302" s="39"/>
      <c r="H302" s="45"/>
    </row>
    <row r="303" s="2" customFormat="1" ht="16.8" customHeight="1">
      <c r="A303" s="39"/>
      <c r="B303" s="45"/>
      <c r="C303" s="289" t="s">
        <v>274</v>
      </c>
      <c r="D303" s="289" t="s">
        <v>1520</v>
      </c>
      <c r="E303" s="18" t="s">
        <v>248</v>
      </c>
      <c r="F303" s="290">
        <v>20.135000000000002</v>
      </c>
      <c r="G303" s="39"/>
      <c r="H303" s="45"/>
    </row>
    <row r="304" s="2" customFormat="1" ht="16.8" customHeight="1">
      <c r="A304" s="39"/>
      <c r="B304" s="45"/>
      <c r="C304" s="285" t="s">
        <v>778</v>
      </c>
      <c r="D304" s="286" t="s">
        <v>779</v>
      </c>
      <c r="E304" s="287" t="s">
        <v>248</v>
      </c>
      <c r="F304" s="288">
        <v>36.539999999999999</v>
      </c>
      <c r="G304" s="39"/>
      <c r="H304" s="45"/>
    </row>
    <row r="305" s="2" customFormat="1" ht="16.8" customHeight="1">
      <c r="A305" s="39"/>
      <c r="B305" s="45"/>
      <c r="C305" s="289" t="s">
        <v>19</v>
      </c>
      <c r="D305" s="289" t="s">
        <v>1054</v>
      </c>
      <c r="E305" s="18" t="s">
        <v>19</v>
      </c>
      <c r="F305" s="290">
        <v>36.539999999999999</v>
      </c>
      <c r="G305" s="39"/>
      <c r="H305" s="45"/>
    </row>
    <row r="306" s="2" customFormat="1" ht="16.8" customHeight="1">
      <c r="A306" s="39"/>
      <c r="B306" s="45"/>
      <c r="C306" s="289" t="s">
        <v>778</v>
      </c>
      <c r="D306" s="289" t="s">
        <v>245</v>
      </c>
      <c r="E306" s="18" t="s">
        <v>19</v>
      </c>
      <c r="F306" s="290">
        <v>36.539999999999999</v>
      </c>
      <c r="G306" s="39"/>
      <c r="H306" s="45"/>
    </row>
    <row r="307" s="2" customFormat="1" ht="16.8" customHeight="1">
      <c r="A307" s="39"/>
      <c r="B307" s="45"/>
      <c r="C307" s="291" t="s">
        <v>1484</v>
      </c>
      <c r="D307" s="39"/>
      <c r="E307" s="39"/>
      <c r="F307" s="39"/>
      <c r="G307" s="39"/>
      <c r="H307" s="45"/>
    </row>
    <row r="308" s="2" customFormat="1" ht="16.8" customHeight="1">
      <c r="A308" s="39"/>
      <c r="B308" s="45"/>
      <c r="C308" s="289" t="s">
        <v>246</v>
      </c>
      <c r="D308" s="289" t="s">
        <v>1522</v>
      </c>
      <c r="E308" s="18" t="s">
        <v>248</v>
      </c>
      <c r="F308" s="290">
        <v>36.539999999999999</v>
      </c>
      <c r="G308" s="39"/>
      <c r="H308" s="45"/>
    </row>
    <row r="309" s="2" customFormat="1">
      <c r="A309" s="39"/>
      <c r="B309" s="45"/>
      <c r="C309" s="289" t="s">
        <v>832</v>
      </c>
      <c r="D309" s="289" t="s">
        <v>1523</v>
      </c>
      <c r="E309" s="18" t="s">
        <v>248</v>
      </c>
      <c r="F309" s="290">
        <v>16.405000000000001</v>
      </c>
      <c r="G309" s="39"/>
      <c r="H309" s="45"/>
    </row>
    <row r="310" s="2" customFormat="1">
      <c r="A310" s="39"/>
      <c r="B310" s="45"/>
      <c r="C310" s="289" t="s">
        <v>836</v>
      </c>
      <c r="D310" s="289" t="s">
        <v>1524</v>
      </c>
      <c r="E310" s="18" t="s">
        <v>248</v>
      </c>
      <c r="F310" s="290">
        <v>164.05000000000001</v>
      </c>
      <c r="G310" s="39"/>
      <c r="H310" s="45"/>
    </row>
    <row r="311" s="2" customFormat="1" ht="16.8" customHeight="1">
      <c r="A311" s="39"/>
      <c r="B311" s="45"/>
      <c r="C311" s="289" t="s">
        <v>844</v>
      </c>
      <c r="D311" s="289" t="s">
        <v>1525</v>
      </c>
      <c r="E311" s="18" t="s">
        <v>248</v>
      </c>
      <c r="F311" s="290">
        <v>16.405000000000001</v>
      </c>
      <c r="G311" s="39"/>
      <c r="H311" s="45"/>
    </row>
    <row r="312" s="2" customFormat="1" ht="16.8" customHeight="1">
      <c r="A312" s="39"/>
      <c r="B312" s="45"/>
      <c r="C312" s="289" t="s">
        <v>274</v>
      </c>
      <c r="D312" s="289" t="s">
        <v>1520</v>
      </c>
      <c r="E312" s="18" t="s">
        <v>248</v>
      </c>
      <c r="F312" s="290">
        <v>20.135000000000002</v>
      </c>
      <c r="G312" s="39"/>
      <c r="H312" s="45"/>
    </row>
    <row r="313" s="2" customFormat="1" ht="16.8" customHeight="1">
      <c r="A313" s="39"/>
      <c r="B313" s="45"/>
      <c r="C313" s="285" t="s">
        <v>775</v>
      </c>
      <c r="D313" s="286" t="s">
        <v>776</v>
      </c>
      <c r="E313" s="287" t="s">
        <v>248</v>
      </c>
      <c r="F313" s="288">
        <v>20.135000000000002</v>
      </c>
      <c r="G313" s="39"/>
      <c r="H313" s="45"/>
    </row>
    <row r="314" s="2" customFormat="1" ht="16.8" customHeight="1">
      <c r="A314" s="39"/>
      <c r="B314" s="45"/>
      <c r="C314" s="289" t="s">
        <v>19</v>
      </c>
      <c r="D314" s="289" t="s">
        <v>848</v>
      </c>
      <c r="E314" s="18" t="s">
        <v>19</v>
      </c>
      <c r="F314" s="290">
        <v>36.539999999999999</v>
      </c>
      <c r="G314" s="39"/>
      <c r="H314" s="45"/>
    </row>
    <row r="315" s="2" customFormat="1" ht="16.8" customHeight="1">
      <c r="A315" s="39"/>
      <c r="B315" s="45"/>
      <c r="C315" s="289" t="s">
        <v>19</v>
      </c>
      <c r="D315" s="289" t="s">
        <v>849</v>
      </c>
      <c r="E315" s="18" t="s">
        <v>19</v>
      </c>
      <c r="F315" s="290">
        <v>-16.405000000000001</v>
      </c>
      <c r="G315" s="39"/>
      <c r="H315" s="45"/>
    </row>
    <row r="316" s="2" customFormat="1" ht="16.8" customHeight="1">
      <c r="A316" s="39"/>
      <c r="B316" s="45"/>
      <c r="C316" s="289" t="s">
        <v>775</v>
      </c>
      <c r="D316" s="289" t="s">
        <v>245</v>
      </c>
      <c r="E316" s="18" t="s">
        <v>19</v>
      </c>
      <c r="F316" s="290">
        <v>20.135000000000002</v>
      </c>
      <c r="G316" s="39"/>
      <c r="H316" s="45"/>
    </row>
    <row r="317" s="2" customFormat="1" ht="16.8" customHeight="1">
      <c r="A317" s="39"/>
      <c r="B317" s="45"/>
      <c r="C317" s="291" t="s">
        <v>1484</v>
      </c>
      <c r="D317" s="39"/>
      <c r="E317" s="39"/>
      <c r="F317" s="39"/>
      <c r="G317" s="39"/>
      <c r="H317" s="45"/>
    </row>
    <row r="318" s="2" customFormat="1" ht="16.8" customHeight="1">
      <c r="A318" s="39"/>
      <c r="B318" s="45"/>
      <c r="C318" s="289" t="s">
        <v>274</v>
      </c>
      <c r="D318" s="289" t="s">
        <v>1520</v>
      </c>
      <c r="E318" s="18" t="s">
        <v>248</v>
      </c>
      <c r="F318" s="290">
        <v>20.135000000000002</v>
      </c>
      <c r="G318" s="39"/>
      <c r="H318" s="45"/>
    </row>
    <row r="319" s="2" customFormat="1">
      <c r="A319" s="39"/>
      <c r="B319" s="45"/>
      <c r="C319" s="289" t="s">
        <v>832</v>
      </c>
      <c r="D319" s="289" t="s">
        <v>1523</v>
      </c>
      <c r="E319" s="18" t="s">
        <v>248</v>
      </c>
      <c r="F319" s="290">
        <v>16.405000000000001</v>
      </c>
      <c r="G319" s="39"/>
      <c r="H319" s="45"/>
    </row>
    <row r="320" s="2" customFormat="1">
      <c r="A320" s="39"/>
      <c r="B320" s="45"/>
      <c r="C320" s="289" t="s">
        <v>836</v>
      </c>
      <c r="D320" s="289" t="s">
        <v>1524</v>
      </c>
      <c r="E320" s="18" t="s">
        <v>248</v>
      </c>
      <c r="F320" s="290">
        <v>164.05000000000001</v>
      </c>
      <c r="G320" s="39"/>
      <c r="H320" s="45"/>
    </row>
    <row r="321" s="2" customFormat="1" ht="16.8" customHeight="1">
      <c r="A321" s="39"/>
      <c r="B321" s="45"/>
      <c r="C321" s="289" t="s">
        <v>844</v>
      </c>
      <c r="D321" s="289" t="s">
        <v>1525</v>
      </c>
      <c r="E321" s="18" t="s">
        <v>248</v>
      </c>
      <c r="F321" s="290">
        <v>16.405000000000001</v>
      </c>
      <c r="G321" s="39"/>
      <c r="H321" s="45"/>
    </row>
    <row r="322" s="2" customFormat="1" ht="16.8" customHeight="1">
      <c r="A322" s="39"/>
      <c r="B322" s="45"/>
      <c r="C322" s="285" t="s">
        <v>772</v>
      </c>
      <c r="D322" s="286" t="s">
        <v>773</v>
      </c>
      <c r="E322" s="287" t="s">
        <v>248</v>
      </c>
      <c r="F322" s="288">
        <v>17.25</v>
      </c>
      <c r="G322" s="39"/>
      <c r="H322" s="45"/>
    </row>
    <row r="323" s="2" customFormat="1" ht="16.8" customHeight="1">
      <c r="A323" s="39"/>
      <c r="B323" s="45"/>
      <c r="C323" s="289" t="s">
        <v>19</v>
      </c>
      <c r="D323" s="289" t="s">
        <v>867</v>
      </c>
      <c r="E323" s="18" t="s">
        <v>19</v>
      </c>
      <c r="F323" s="290">
        <v>0</v>
      </c>
      <c r="G323" s="39"/>
      <c r="H323" s="45"/>
    </row>
    <row r="324" s="2" customFormat="1" ht="16.8" customHeight="1">
      <c r="A324" s="39"/>
      <c r="B324" s="45"/>
      <c r="C324" s="289" t="s">
        <v>19</v>
      </c>
      <c r="D324" s="289" t="s">
        <v>1058</v>
      </c>
      <c r="E324" s="18" t="s">
        <v>19</v>
      </c>
      <c r="F324" s="290">
        <v>15</v>
      </c>
      <c r="G324" s="39"/>
      <c r="H324" s="45"/>
    </row>
    <row r="325" s="2" customFormat="1" ht="16.8" customHeight="1">
      <c r="A325" s="39"/>
      <c r="B325" s="45"/>
      <c r="C325" s="289" t="s">
        <v>19</v>
      </c>
      <c r="D325" s="289" t="s">
        <v>1059</v>
      </c>
      <c r="E325" s="18" t="s">
        <v>19</v>
      </c>
      <c r="F325" s="290">
        <v>2.25</v>
      </c>
      <c r="G325" s="39"/>
      <c r="H325" s="45"/>
    </row>
    <row r="326" s="2" customFormat="1" ht="16.8" customHeight="1">
      <c r="A326" s="39"/>
      <c r="B326" s="45"/>
      <c r="C326" s="289" t="s">
        <v>772</v>
      </c>
      <c r="D326" s="289" t="s">
        <v>245</v>
      </c>
      <c r="E326" s="18" t="s">
        <v>19</v>
      </c>
      <c r="F326" s="290">
        <v>17.25</v>
      </c>
      <c r="G326" s="39"/>
      <c r="H326" s="45"/>
    </row>
    <row r="327" s="2" customFormat="1" ht="16.8" customHeight="1">
      <c r="A327" s="39"/>
      <c r="B327" s="45"/>
      <c r="C327" s="291" t="s">
        <v>1484</v>
      </c>
      <c r="D327" s="39"/>
      <c r="E327" s="39"/>
      <c r="F327" s="39"/>
      <c r="G327" s="39"/>
      <c r="H327" s="45"/>
    </row>
    <row r="328" s="2" customFormat="1" ht="16.8" customHeight="1">
      <c r="A328" s="39"/>
      <c r="B328" s="45"/>
      <c r="C328" s="289" t="s">
        <v>864</v>
      </c>
      <c r="D328" s="289" t="s">
        <v>1526</v>
      </c>
      <c r="E328" s="18" t="s">
        <v>248</v>
      </c>
      <c r="F328" s="290">
        <v>17.25</v>
      </c>
      <c r="G328" s="39"/>
      <c r="H328" s="45"/>
    </row>
    <row r="329" s="2" customFormat="1" ht="16.8" customHeight="1">
      <c r="A329" s="39"/>
      <c r="B329" s="45"/>
      <c r="C329" s="289" t="s">
        <v>274</v>
      </c>
      <c r="D329" s="289" t="s">
        <v>1520</v>
      </c>
      <c r="E329" s="18" t="s">
        <v>248</v>
      </c>
      <c r="F329" s="290">
        <v>20.135000000000002</v>
      </c>
      <c r="G329" s="39"/>
      <c r="H329" s="45"/>
    </row>
    <row r="330" s="2" customFormat="1" ht="16.8" customHeight="1">
      <c r="A330" s="39"/>
      <c r="B330" s="45"/>
      <c r="C330" s="289" t="s">
        <v>874</v>
      </c>
      <c r="D330" s="289" t="s">
        <v>1527</v>
      </c>
      <c r="E330" s="18" t="s">
        <v>361</v>
      </c>
      <c r="F330" s="290">
        <v>0.77600000000000002</v>
      </c>
      <c r="G330" s="39"/>
      <c r="H330" s="45"/>
    </row>
    <row r="331" s="2" customFormat="1" ht="16.8" customHeight="1">
      <c r="A331" s="39"/>
      <c r="B331" s="45"/>
      <c r="C331" s="289" t="s">
        <v>359</v>
      </c>
      <c r="D331" s="289" t="s">
        <v>1528</v>
      </c>
      <c r="E331" s="18" t="s">
        <v>361</v>
      </c>
      <c r="F331" s="290">
        <v>0.68999999999999995</v>
      </c>
      <c r="G331" s="39"/>
      <c r="H331" s="45"/>
    </row>
    <row r="332" s="2" customFormat="1" ht="26.4" customHeight="1">
      <c r="A332" s="39"/>
      <c r="B332" s="45"/>
      <c r="C332" s="284" t="s">
        <v>1533</v>
      </c>
      <c r="D332" s="284" t="s">
        <v>121</v>
      </c>
      <c r="E332" s="39"/>
      <c r="F332" s="39"/>
      <c r="G332" s="39"/>
      <c r="H332" s="45"/>
    </row>
    <row r="333" s="2" customFormat="1" ht="16.8" customHeight="1">
      <c r="A333" s="39"/>
      <c r="B333" s="45"/>
      <c r="C333" s="285" t="s">
        <v>654</v>
      </c>
      <c r="D333" s="286" t="s">
        <v>655</v>
      </c>
      <c r="E333" s="287" t="s">
        <v>230</v>
      </c>
      <c r="F333" s="288">
        <v>12.658</v>
      </c>
      <c r="G333" s="39"/>
      <c r="H333" s="45"/>
    </row>
    <row r="334" s="2" customFormat="1" ht="16.8" customHeight="1">
      <c r="A334" s="39"/>
      <c r="B334" s="45"/>
      <c r="C334" s="289" t="s">
        <v>654</v>
      </c>
      <c r="D334" s="289" t="s">
        <v>1087</v>
      </c>
      <c r="E334" s="18" t="s">
        <v>19</v>
      </c>
      <c r="F334" s="290">
        <v>12.658</v>
      </c>
      <c r="G334" s="39"/>
      <c r="H334" s="45"/>
    </row>
    <row r="335" s="2" customFormat="1" ht="16.8" customHeight="1">
      <c r="A335" s="39"/>
      <c r="B335" s="45"/>
      <c r="C335" s="291" t="s">
        <v>1484</v>
      </c>
      <c r="D335" s="39"/>
      <c r="E335" s="39"/>
      <c r="F335" s="39"/>
      <c r="G335" s="39"/>
      <c r="H335" s="45"/>
    </row>
    <row r="336" s="2" customFormat="1" ht="16.8" customHeight="1">
      <c r="A336" s="39"/>
      <c r="B336" s="45"/>
      <c r="C336" s="289" t="s">
        <v>471</v>
      </c>
      <c r="D336" s="289" t="s">
        <v>472</v>
      </c>
      <c r="E336" s="18" t="s">
        <v>230</v>
      </c>
      <c r="F336" s="290">
        <v>12.658</v>
      </c>
      <c r="G336" s="39"/>
      <c r="H336" s="45"/>
    </row>
    <row r="337" s="2" customFormat="1" ht="16.8" customHeight="1">
      <c r="A337" s="39"/>
      <c r="B337" s="45"/>
      <c r="C337" s="289" t="s">
        <v>608</v>
      </c>
      <c r="D337" s="289" t="s">
        <v>1485</v>
      </c>
      <c r="E337" s="18" t="s">
        <v>230</v>
      </c>
      <c r="F337" s="290">
        <v>12.658</v>
      </c>
      <c r="G337" s="39"/>
      <c r="H337" s="45"/>
    </row>
    <row r="338" s="2" customFormat="1" ht="26.4" customHeight="1">
      <c r="A338" s="39"/>
      <c r="B338" s="45"/>
      <c r="C338" s="284" t="s">
        <v>1534</v>
      </c>
      <c r="D338" s="284" t="s">
        <v>124</v>
      </c>
      <c r="E338" s="39"/>
      <c r="F338" s="39"/>
      <c r="G338" s="39"/>
      <c r="H338" s="45"/>
    </row>
    <row r="339" s="2" customFormat="1" ht="16.8" customHeight="1">
      <c r="A339" s="39"/>
      <c r="B339" s="45"/>
      <c r="C339" s="285" t="s">
        <v>654</v>
      </c>
      <c r="D339" s="286" t="s">
        <v>655</v>
      </c>
      <c r="E339" s="287" t="s">
        <v>230</v>
      </c>
      <c r="F339" s="288">
        <v>15.208</v>
      </c>
      <c r="G339" s="39"/>
      <c r="H339" s="45"/>
    </row>
    <row r="340" s="2" customFormat="1" ht="16.8" customHeight="1">
      <c r="A340" s="39"/>
      <c r="B340" s="45"/>
      <c r="C340" s="289" t="s">
        <v>654</v>
      </c>
      <c r="D340" s="289" t="s">
        <v>1097</v>
      </c>
      <c r="E340" s="18" t="s">
        <v>19</v>
      </c>
      <c r="F340" s="290">
        <v>15.208</v>
      </c>
      <c r="G340" s="39"/>
      <c r="H340" s="45"/>
    </row>
    <row r="341" s="2" customFormat="1" ht="16.8" customHeight="1">
      <c r="A341" s="39"/>
      <c r="B341" s="45"/>
      <c r="C341" s="291" t="s">
        <v>1484</v>
      </c>
      <c r="D341" s="39"/>
      <c r="E341" s="39"/>
      <c r="F341" s="39"/>
      <c r="G341" s="39"/>
      <c r="H341" s="45"/>
    </row>
    <row r="342" s="2" customFormat="1" ht="16.8" customHeight="1">
      <c r="A342" s="39"/>
      <c r="B342" s="45"/>
      <c r="C342" s="289" t="s">
        <v>471</v>
      </c>
      <c r="D342" s="289" t="s">
        <v>472</v>
      </c>
      <c r="E342" s="18" t="s">
        <v>230</v>
      </c>
      <c r="F342" s="290">
        <v>15.208</v>
      </c>
      <c r="G342" s="39"/>
      <c r="H342" s="45"/>
    </row>
    <row r="343" s="2" customFormat="1" ht="16.8" customHeight="1">
      <c r="A343" s="39"/>
      <c r="B343" s="45"/>
      <c r="C343" s="289" t="s">
        <v>608</v>
      </c>
      <c r="D343" s="289" t="s">
        <v>1485</v>
      </c>
      <c r="E343" s="18" t="s">
        <v>230</v>
      </c>
      <c r="F343" s="290">
        <v>15.208</v>
      </c>
      <c r="G343" s="39"/>
      <c r="H343" s="45"/>
    </row>
    <row r="344" s="2" customFormat="1" ht="26.4" customHeight="1">
      <c r="A344" s="39"/>
      <c r="B344" s="45"/>
      <c r="C344" s="284" t="s">
        <v>1535</v>
      </c>
      <c r="D344" s="284" t="s">
        <v>126</v>
      </c>
      <c r="E344" s="39"/>
      <c r="F344" s="39"/>
      <c r="G344" s="39"/>
      <c r="H344" s="45"/>
    </row>
    <row r="345" s="2" customFormat="1" ht="16.8" customHeight="1">
      <c r="A345" s="39"/>
      <c r="B345" s="45"/>
      <c r="C345" s="285" t="s">
        <v>654</v>
      </c>
      <c r="D345" s="286" t="s">
        <v>655</v>
      </c>
      <c r="E345" s="287" t="s">
        <v>230</v>
      </c>
      <c r="F345" s="288">
        <v>35.262999999999998</v>
      </c>
      <c r="G345" s="39"/>
      <c r="H345" s="45"/>
    </row>
    <row r="346" s="2" customFormat="1" ht="16.8" customHeight="1">
      <c r="A346" s="39"/>
      <c r="B346" s="45"/>
      <c r="C346" s="289" t="s">
        <v>654</v>
      </c>
      <c r="D346" s="289" t="s">
        <v>1107</v>
      </c>
      <c r="E346" s="18" t="s">
        <v>19</v>
      </c>
      <c r="F346" s="290">
        <v>35.262999999999998</v>
      </c>
      <c r="G346" s="39"/>
      <c r="H346" s="45"/>
    </row>
    <row r="347" s="2" customFormat="1" ht="16.8" customHeight="1">
      <c r="A347" s="39"/>
      <c r="B347" s="45"/>
      <c r="C347" s="291" t="s">
        <v>1484</v>
      </c>
      <c r="D347" s="39"/>
      <c r="E347" s="39"/>
      <c r="F347" s="39"/>
      <c r="G347" s="39"/>
      <c r="H347" s="45"/>
    </row>
    <row r="348" s="2" customFormat="1" ht="16.8" customHeight="1">
      <c r="A348" s="39"/>
      <c r="B348" s="45"/>
      <c r="C348" s="289" t="s">
        <v>471</v>
      </c>
      <c r="D348" s="289" t="s">
        <v>472</v>
      </c>
      <c r="E348" s="18" t="s">
        <v>230</v>
      </c>
      <c r="F348" s="290">
        <v>35.262999999999998</v>
      </c>
      <c r="G348" s="39"/>
      <c r="H348" s="45"/>
    </row>
    <row r="349" s="2" customFormat="1" ht="16.8" customHeight="1">
      <c r="A349" s="39"/>
      <c r="B349" s="45"/>
      <c r="C349" s="289" t="s">
        <v>608</v>
      </c>
      <c r="D349" s="289" t="s">
        <v>1485</v>
      </c>
      <c r="E349" s="18" t="s">
        <v>230</v>
      </c>
      <c r="F349" s="290">
        <v>35.262999999999998</v>
      </c>
      <c r="G349" s="39"/>
      <c r="H349" s="45"/>
    </row>
    <row r="350" s="2" customFormat="1" ht="26.4" customHeight="1">
      <c r="A350" s="39"/>
      <c r="B350" s="45"/>
      <c r="C350" s="284" t="s">
        <v>1536</v>
      </c>
      <c r="D350" s="284" t="s">
        <v>129</v>
      </c>
      <c r="E350" s="39"/>
      <c r="F350" s="39"/>
      <c r="G350" s="39"/>
      <c r="H350" s="45"/>
    </row>
    <row r="351" s="2" customFormat="1" ht="16.8" customHeight="1">
      <c r="A351" s="39"/>
      <c r="B351" s="45"/>
      <c r="C351" s="285" t="s">
        <v>790</v>
      </c>
      <c r="D351" s="286" t="s">
        <v>791</v>
      </c>
      <c r="E351" s="287" t="s">
        <v>559</v>
      </c>
      <c r="F351" s="288">
        <v>36.899999999999999</v>
      </c>
      <c r="G351" s="39"/>
      <c r="H351" s="45"/>
    </row>
    <row r="352" s="2" customFormat="1" ht="16.8" customHeight="1">
      <c r="A352" s="39"/>
      <c r="B352" s="45"/>
      <c r="C352" s="289" t="s">
        <v>790</v>
      </c>
      <c r="D352" s="289" t="s">
        <v>1123</v>
      </c>
      <c r="E352" s="18" t="s">
        <v>19</v>
      </c>
      <c r="F352" s="290">
        <v>36.899999999999999</v>
      </c>
      <c r="G352" s="39"/>
      <c r="H352" s="45"/>
    </row>
    <row r="353" s="2" customFormat="1" ht="16.8" customHeight="1">
      <c r="A353" s="39"/>
      <c r="B353" s="45"/>
      <c r="C353" s="291" t="s">
        <v>1484</v>
      </c>
      <c r="D353" s="39"/>
      <c r="E353" s="39"/>
      <c r="F353" s="39"/>
      <c r="G353" s="39"/>
      <c r="H353" s="45"/>
    </row>
    <row r="354" s="2" customFormat="1" ht="16.8" customHeight="1">
      <c r="A354" s="39"/>
      <c r="B354" s="45"/>
      <c r="C354" s="289" t="s">
        <v>812</v>
      </c>
      <c r="D354" s="289" t="s">
        <v>1494</v>
      </c>
      <c r="E354" s="18" t="s">
        <v>230</v>
      </c>
      <c r="F354" s="290">
        <v>83.900000000000006</v>
      </c>
      <c r="G354" s="39"/>
      <c r="H354" s="45"/>
    </row>
    <row r="355" s="2" customFormat="1" ht="16.8" customHeight="1">
      <c r="A355" s="39"/>
      <c r="B355" s="45"/>
      <c r="C355" s="289" t="s">
        <v>929</v>
      </c>
      <c r="D355" s="289" t="s">
        <v>1495</v>
      </c>
      <c r="E355" s="18" t="s">
        <v>559</v>
      </c>
      <c r="F355" s="290">
        <v>36.899999999999999</v>
      </c>
      <c r="G355" s="39"/>
      <c r="H355" s="45"/>
    </row>
    <row r="356" s="2" customFormat="1" ht="16.8" customHeight="1">
      <c r="A356" s="39"/>
      <c r="B356" s="45"/>
      <c r="C356" s="289" t="s">
        <v>933</v>
      </c>
      <c r="D356" s="289" t="s">
        <v>1496</v>
      </c>
      <c r="E356" s="18" t="s">
        <v>559</v>
      </c>
      <c r="F356" s="290">
        <v>36.899999999999999</v>
      </c>
      <c r="G356" s="39"/>
      <c r="H356" s="45"/>
    </row>
    <row r="357" s="2" customFormat="1" ht="16.8" customHeight="1">
      <c r="A357" s="39"/>
      <c r="B357" s="45"/>
      <c r="C357" s="289" t="s">
        <v>571</v>
      </c>
      <c r="D357" s="289" t="s">
        <v>1497</v>
      </c>
      <c r="E357" s="18" t="s">
        <v>559</v>
      </c>
      <c r="F357" s="290">
        <v>60.200000000000003</v>
      </c>
      <c r="G357" s="39"/>
      <c r="H357" s="45"/>
    </row>
    <row r="358" s="2" customFormat="1" ht="16.8" customHeight="1">
      <c r="A358" s="39"/>
      <c r="B358" s="45"/>
      <c r="C358" s="285" t="s">
        <v>793</v>
      </c>
      <c r="D358" s="286" t="s">
        <v>794</v>
      </c>
      <c r="E358" s="287" t="s">
        <v>559</v>
      </c>
      <c r="F358" s="288">
        <v>19.300000000000001</v>
      </c>
      <c r="G358" s="39"/>
      <c r="H358" s="45"/>
    </row>
    <row r="359" s="2" customFormat="1" ht="16.8" customHeight="1">
      <c r="A359" s="39"/>
      <c r="B359" s="45"/>
      <c r="C359" s="289" t="s">
        <v>793</v>
      </c>
      <c r="D359" s="289" t="s">
        <v>1124</v>
      </c>
      <c r="E359" s="18" t="s">
        <v>19</v>
      </c>
      <c r="F359" s="290">
        <v>19.300000000000001</v>
      </c>
      <c r="G359" s="39"/>
      <c r="H359" s="45"/>
    </row>
    <row r="360" s="2" customFormat="1" ht="16.8" customHeight="1">
      <c r="A360" s="39"/>
      <c r="B360" s="45"/>
      <c r="C360" s="291" t="s">
        <v>1484</v>
      </c>
      <c r="D360" s="39"/>
      <c r="E360" s="39"/>
      <c r="F360" s="39"/>
      <c r="G360" s="39"/>
      <c r="H360" s="45"/>
    </row>
    <row r="361" s="2" customFormat="1" ht="16.8" customHeight="1">
      <c r="A361" s="39"/>
      <c r="B361" s="45"/>
      <c r="C361" s="289" t="s">
        <v>812</v>
      </c>
      <c r="D361" s="289" t="s">
        <v>1494</v>
      </c>
      <c r="E361" s="18" t="s">
        <v>230</v>
      </c>
      <c r="F361" s="290">
        <v>83.900000000000006</v>
      </c>
      <c r="G361" s="39"/>
      <c r="H361" s="45"/>
    </row>
    <row r="362" s="2" customFormat="1" ht="16.8" customHeight="1">
      <c r="A362" s="39"/>
      <c r="B362" s="45"/>
      <c r="C362" s="289" t="s">
        <v>821</v>
      </c>
      <c r="D362" s="289" t="s">
        <v>1498</v>
      </c>
      <c r="E362" s="18" t="s">
        <v>230</v>
      </c>
      <c r="F362" s="290">
        <v>96.5</v>
      </c>
      <c r="G362" s="39"/>
      <c r="H362" s="45"/>
    </row>
    <row r="363" s="2" customFormat="1" ht="16.8" customHeight="1">
      <c r="A363" s="39"/>
      <c r="B363" s="45"/>
      <c r="C363" s="289" t="s">
        <v>850</v>
      </c>
      <c r="D363" s="289" t="s">
        <v>1499</v>
      </c>
      <c r="E363" s="18" t="s">
        <v>230</v>
      </c>
      <c r="F363" s="290">
        <v>96.5</v>
      </c>
      <c r="G363" s="39"/>
      <c r="H363" s="45"/>
    </row>
    <row r="364" s="2" customFormat="1" ht="16.8" customHeight="1">
      <c r="A364" s="39"/>
      <c r="B364" s="45"/>
      <c r="C364" s="289" t="s">
        <v>853</v>
      </c>
      <c r="D364" s="289" t="s">
        <v>1500</v>
      </c>
      <c r="E364" s="18" t="s">
        <v>230</v>
      </c>
      <c r="F364" s="290">
        <v>96.5</v>
      </c>
      <c r="G364" s="39"/>
      <c r="H364" s="45"/>
    </row>
    <row r="365" s="2" customFormat="1" ht="16.8" customHeight="1">
      <c r="A365" s="39"/>
      <c r="B365" s="45"/>
      <c r="C365" s="289" t="s">
        <v>919</v>
      </c>
      <c r="D365" s="289" t="s">
        <v>1501</v>
      </c>
      <c r="E365" s="18" t="s">
        <v>559</v>
      </c>
      <c r="F365" s="290">
        <v>38.600000000000001</v>
      </c>
      <c r="G365" s="39"/>
      <c r="H365" s="45"/>
    </row>
    <row r="366" s="2" customFormat="1" ht="16.8" customHeight="1">
      <c r="A366" s="39"/>
      <c r="B366" s="45"/>
      <c r="C366" s="289" t="s">
        <v>923</v>
      </c>
      <c r="D366" s="289" t="s">
        <v>1502</v>
      </c>
      <c r="E366" s="18" t="s">
        <v>559</v>
      </c>
      <c r="F366" s="290">
        <v>38.600000000000001</v>
      </c>
      <c r="G366" s="39"/>
      <c r="H366" s="45"/>
    </row>
    <row r="367" s="2" customFormat="1" ht="16.8" customHeight="1">
      <c r="A367" s="39"/>
      <c r="B367" s="45"/>
      <c r="C367" s="289" t="s">
        <v>926</v>
      </c>
      <c r="D367" s="289" t="s">
        <v>1503</v>
      </c>
      <c r="E367" s="18" t="s">
        <v>559</v>
      </c>
      <c r="F367" s="290">
        <v>38.600000000000001</v>
      </c>
      <c r="G367" s="39"/>
      <c r="H367" s="45"/>
    </row>
    <row r="368" s="2" customFormat="1" ht="16.8" customHeight="1">
      <c r="A368" s="39"/>
      <c r="B368" s="45"/>
      <c r="C368" s="289" t="s">
        <v>571</v>
      </c>
      <c r="D368" s="289" t="s">
        <v>1497</v>
      </c>
      <c r="E368" s="18" t="s">
        <v>559</v>
      </c>
      <c r="F368" s="290">
        <v>60.200000000000003</v>
      </c>
      <c r="G368" s="39"/>
      <c r="H368" s="45"/>
    </row>
    <row r="369" s="2" customFormat="1" ht="16.8" customHeight="1">
      <c r="A369" s="39"/>
      <c r="B369" s="45"/>
      <c r="C369" s="289" t="s">
        <v>938</v>
      </c>
      <c r="D369" s="289" t="s">
        <v>1504</v>
      </c>
      <c r="E369" s="18" t="s">
        <v>559</v>
      </c>
      <c r="F369" s="290">
        <v>23.300000000000001</v>
      </c>
      <c r="G369" s="39"/>
      <c r="H369" s="45"/>
    </row>
    <row r="370" s="2" customFormat="1" ht="16.8" customHeight="1">
      <c r="A370" s="39"/>
      <c r="B370" s="45"/>
      <c r="C370" s="289" t="s">
        <v>941</v>
      </c>
      <c r="D370" s="289" t="s">
        <v>1505</v>
      </c>
      <c r="E370" s="18" t="s">
        <v>559</v>
      </c>
      <c r="F370" s="290">
        <v>23.300000000000001</v>
      </c>
      <c r="G370" s="39"/>
      <c r="H370" s="45"/>
    </row>
    <row r="371" s="2" customFormat="1" ht="16.8" customHeight="1">
      <c r="A371" s="39"/>
      <c r="B371" s="45"/>
      <c r="C371" s="285" t="s">
        <v>783</v>
      </c>
      <c r="D371" s="286" t="s">
        <v>784</v>
      </c>
      <c r="E371" s="287" t="s">
        <v>559</v>
      </c>
      <c r="F371" s="288">
        <v>48</v>
      </c>
      <c r="G371" s="39"/>
      <c r="H371" s="45"/>
    </row>
    <row r="372" s="2" customFormat="1" ht="16.8" customHeight="1">
      <c r="A372" s="39"/>
      <c r="B372" s="45"/>
      <c r="C372" s="289" t="s">
        <v>783</v>
      </c>
      <c r="D372" s="289" t="s">
        <v>1134</v>
      </c>
      <c r="E372" s="18" t="s">
        <v>19</v>
      </c>
      <c r="F372" s="290">
        <v>48</v>
      </c>
      <c r="G372" s="39"/>
      <c r="H372" s="45"/>
    </row>
    <row r="373" s="2" customFormat="1" ht="16.8" customHeight="1">
      <c r="A373" s="39"/>
      <c r="B373" s="45"/>
      <c r="C373" s="291" t="s">
        <v>1484</v>
      </c>
      <c r="D373" s="39"/>
      <c r="E373" s="39"/>
      <c r="F373" s="39"/>
      <c r="G373" s="39"/>
      <c r="H373" s="45"/>
    </row>
    <row r="374" s="2" customFormat="1" ht="16.8" customHeight="1">
      <c r="A374" s="39"/>
      <c r="B374" s="45"/>
      <c r="C374" s="289" t="s">
        <v>947</v>
      </c>
      <c r="D374" s="289" t="s">
        <v>1506</v>
      </c>
      <c r="E374" s="18" t="s">
        <v>559</v>
      </c>
      <c r="F374" s="290">
        <v>48</v>
      </c>
      <c r="G374" s="39"/>
      <c r="H374" s="45"/>
    </row>
    <row r="375" s="2" customFormat="1" ht="16.8" customHeight="1">
      <c r="A375" s="39"/>
      <c r="B375" s="45"/>
      <c r="C375" s="289" t="s">
        <v>987</v>
      </c>
      <c r="D375" s="289" t="s">
        <v>988</v>
      </c>
      <c r="E375" s="18" t="s">
        <v>559</v>
      </c>
      <c r="F375" s="290">
        <v>72</v>
      </c>
      <c r="G375" s="39"/>
      <c r="H375" s="45"/>
    </row>
    <row r="376" s="2" customFormat="1">
      <c r="A376" s="39"/>
      <c r="B376" s="45"/>
      <c r="C376" s="289" t="s">
        <v>908</v>
      </c>
      <c r="D376" s="289" t="s">
        <v>1507</v>
      </c>
      <c r="E376" s="18" t="s">
        <v>559</v>
      </c>
      <c r="F376" s="290">
        <v>48</v>
      </c>
      <c r="G376" s="39"/>
      <c r="H376" s="45"/>
    </row>
    <row r="377" s="2" customFormat="1" ht="16.8" customHeight="1">
      <c r="A377" s="39"/>
      <c r="B377" s="45"/>
      <c r="C377" s="285" t="s">
        <v>1048</v>
      </c>
      <c r="D377" s="286" t="s">
        <v>1049</v>
      </c>
      <c r="E377" s="287" t="s">
        <v>559</v>
      </c>
      <c r="F377" s="288">
        <v>40</v>
      </c>
      <c r="G377" s="39"/>
      <c r="H377" s="45"/>
    </row>
    <row r="378" s="2" customFormat="1" ht="16.8" customHeight="1">
      <c r="A378" s="39"/>
      <c r="B378" s="45"/>
      <c r="C378" s="289" t="s">
        <v>1048</v>
      </c>
      <c r="D378" s="289" t="s">
        <v>1078</v>
      </c>
      <c r="E378" s="18" t="s">
        <v>19</v>
      </c>
      <c r="F378" s="290">
        <v>40</v>
      </c>
      <c r="G378" s="39"/>
      <c r="H378" s="45"/>
    </row>
    <row r="379" s="2" customFormat="1" ht="16.8" customHeight="1">
      <c r="A379" s="39"/>
      <c r="B379" s="45"/>
      <c r="C379" s="291" t="s">
        <v>1484</v>
      </c>
      <c r="D379" s="39"/>
      <c r="E379" s="39"/>
      <c r="F379" s="39"/>
      <c r="G379" s="39"/>
      <c r="H379" s="45"/>
    </row>
    <row r="380" s="2" customFormat="1" ht="16.8" customHeight="1">
      <c r="A380" s="39"/>
      <c r="B380" s="45"/>
      <c r="C380" s="289" t="s">
        <v>1075</v>
      </c>
      <c r="D380" s="289" t="s">
        <v>1531</v>
      </c>
      <c r="E380" s="18" t="s">
        <v>559</v>
      </c>
      <c r="F380" s="290">
        <v>40</v>
      </c>
      <c r="G380" s="39"/>
      <c r="H380" s="45"/>
    </row>
    <row r="381" s="2" customFormat="1" ht="16.8" customHeight="1">
      <c r="A381" s="39"/>
      <c r="B381" s="45"/>
      <c r="C381" s="289" t="s">
        <v>1067</v>
      </c>
      <c r="D381" s="289" t="s">
        <v>1532</v>
      </c>
      <c r="E381" s="18" t="s">
        <v>559</v>
      </c>
      <c r="F381" s="290">
        <v>40</v>
      </c>
      <c r="G381" s="39"/>
      <c r="H381" s="45"/>
    </row>
    <row r="382" s="2" customFormat="1" ht="16.8" customHeight="1">
      <c r="A382" s="39"/>
      <c r="B382" s="45"/>
      <c r="C382" s="285" t="s">
        <v>786</v>
      </c>
      <c r="D382" s="286" t="s">
        <v>787</v>
      </c>
      <c r="E382" s="287" t="s">
        <v>230</v>
      </c>
      <c r="F382" s="288">
        <v>83.900000000000006</v>
      </c>
      <c r="G382" s="39"/>
      <c r="H382" s="45"/>
    </row>
    <row r="383" s="2" customFormat="1" ht="16.8" customHeight="1">
      <c r="A383" s="39"/>
      <c r="B383" s="45"/>
      <c r="C383" s="289" t="s">
        <v>19</v>
      </c>
      <c r="D383" s="289" t="s">
        <v>815</v>
      </c>
      <c r="E383" s="18" t="s">
        <v>19</v>
      </c>
      <c r="F383" s="290">
        <v>0</v>
      </c>
      <c r="G383" s="39"/>
      <c r="H383" s="45"/>
    </row>
    <row r="384" s="2" customFormat="1" ht="16.8" customHeight="1">
      <c r="A384" s="39"/>
      <c r="B384" s="45"/>
      <c r="C384" s="289" t="s">
        <v>786</v>
      </c>
      <c r="D384" s="289" t="s">
        <v>1122</v>
      </c>
      <c r="E384" s="18" t="s">
        <v>19</v>
      </c>
      <c r="F384" s="290">
        <v>83.900000000000006</v>
      </c>
      <c r="G384" s="39"/>
      <c r="H384" s="45"/>
    </row>
    <row r="385" s="2" customFormat="1" ht="16.8" customHeight="1">
      <c r="A385" s="39"/>
      <c r="B385" s="45"/>
      <c r="C385" s="291" t="s">
        <v>1484</v>
      </c>
      <c r="D385" s="39"/>
      <c r="E385" s="39"/>
      <c r="F385" s="39"/>
      <c r="G385" s="39"/>
      <c r="H385" s="45"/>
    </row>
    <row r="386" s="2" customFormat="1" ht="16.8" customHeight="1">
      <c r="A386" s="39"/>
      <c r="B386" s="45"/>
      <c r="C386" s="289" t="s">
        <v>812</v>
      </c>
      <c r="D386" s="289" t="s">
        <v>1494</v>
      </c>
      <c r="E386" s="18" t="s">
        <v>230</v>
      </c>
      <c r="F386" s="290">
        <v>83.900000000000006</v>
      </c>
      <c r="G386" s="39"/>
      <c r="H386" s="45"/>
    </row>
    <row r="387" s="2" customFormat="1" ht="16.8" customHeight="1">
      <c r="A387" s="39"/>
      <c r="B387" s="45"/>
      <c r="C387" s="289" t="s">
        <v>892</v>
      </c>
      <c r="D387" s="289" t="s">
        <v>1508</v>
      </c>
      <c r="E387" s="18" t="s">
        <v>230</v>
      </c>
      <c r="F387" s="290">
        <v>103.2</v>
      </c>
      <c r="G387" s="39"/>
      <c r="H387" s="45"/>
    </row>
    <row r="388" s="2" customFormat="1">
      <c r="A388" s="39"/>
      <c r="B388" s="45"/>
      <c r="C388" s="289" t="s">
        <v>895</v>
      </c>
      <c r="D388" s="289" t="s">
        <v>1509</v>
      </c>
      <c r="E388" s="18" t="s">
        <v>230</v>
      </c>
      <c r="F388" s="290">
        <v>83.900000000000006</v>
      </c>
      <c r="G388" s="39"/>
      <c r="H388" s="45"/>
    </row>
    <row r="389" s="2" customFormat="1" ht="16.8" customHeight="1">
      <c r="A389" s="39"/>
      <c r="B389" s="45"/>
      <c r="C389" s="285" t="s">
        <v>796</v>
      </c>
      <c r="D389" s="286" t="s">
        <v>797</v>
      </c>
      <c r="E389" s="287" t="s">
        <v>230</v>
      </c>
      <c r="F389" s="288">
        <v>19.300000000000001</v>
      </c>
      <c r="G389" s="39"/>
      <c r="H389" s="45"/>
    </row>
    <row r="390" s="2" customFormat="1" ht="16.8" customHeight="1">
      <c r="A390" s="39"/>
      <c r="B390" s="45"/>
      <c r="C390" s="289" t="s">
        <v>796</v>
      </c>
      <c r="D390" s="289" t="s">
        <v>818</v>
      </c>
      <c r="E390" s="18" t="s">
        <v>19</v>
      </c>
      <c r="F390" s="290">
        <v>19.300000000000001</v>
      </c>
      <c r="G390" s="39"/>
      <c r="H390" s="45"/>
    </row>
    <row r="391" s="2" customFormat="1" ht="16.8" customHeight="1">
      <c r="A391" s="39"/>
      <c r="B391" s="45"/>
      <c r="C391" s="291" t="s">
        <v>1484</v>
      </c>
      <c r="D391" s="39"/>
      <c r="E391" s="39"/>
      <c r="F391" s="39"/>
      <c r="G391" s="39"/>
      <c r="H391" s="45"/>
    </row>
    <row r="392" s="2" customFormat="1" ht="16.8" customHeight="1">
      <c r="A392" s="39"/>
      <c r="B392" s="45"/>
      <c r="C392" s="289" t="s">
        <v>812</v>
      </c>
      <c r="D392" s="289" t="s">
        <v>1494</v>
      </c>
      <c r="E392" s="18" t="s">
        <v>230</v>
      </c>
      <c r="F392" s="290">
        <v>83.900000000000006</v>
      </c>
      <c r="G392" s="39"/>
      <c r="H392" s="45"/>
    </row>
    <row r="393" s="2" customFormat="1" ht="16.8" customHeight="1">
      <c r="A393" s="39"/>
      <c r="B393" s="45"/>
      <c r="C393" s="289" t="s">
        <v>801</v>
      </c>
      <c r="D393" s="289" t="s">
        <v>1510</v>
      </c>
      <c r="E393" s="18" t="s">
        <v>230</v>
      </c>
      <c r="F393" s="290">
        <v>19.300000000000001</v>
      </c>
      <c r="G393" s="39"/>
      <c r="H393" s="45"/>
    </row>
    <row r="394" s="2" customFormat="1" ht="16.8" customHeight="1">
      <c r="A394" s="39"/>
      <c r="B394" s="45"/>
      <c r="C394" s="289" t="s">
        <v>805</v>
      </c>
      <c r="D394" s="289" t="s">
        <v>1511</v>
      </c>
      <c r="E394" s="18" t="s">
        <v>230</v>
      </c>
      <c r="F394" s="290">
        <v>19.300000000000001</v>
      </c>
      <c r="G394" s="39"/>
      <c r="H394" s="45"/>
    </row>
    <row r="395" s="2" customFormat="1" ht="16.8" customHeight="1">
      <c r="A395" s="39"/>
      <c r="B395" s="45"/>
      <c r="C395" s="289" t="s">
        <v>228</v>
      </c>
      <c r="D395" s="289" t="s">
        <v>1512</v>
      </c>
      <c r="E395" s="18" t="s">
        <v>230</v>
      </c>
      <c r="F395" s="290">
        <v>19.300000000000001</v>
      </c>
      <c r="G395" s="39"/>
      <c r="H395" s="45"/>
    </row>
    <row r="396" s="2" customFormat="1" ht="16.8" customHeight="1">
      <c r="A396" s="39"/>
      <c r="B396" s="45"/>
      <c r="C396" s="289" t="s">
        <v>809</v>
      </c>
      <c r="D396" s="289" t="s">
        <v>1513</v>
      </c>
      <c r="E396" s="18" t="s">
        <v>230</v>
      </c>
      <c r="F396" s="290">
        <v>19.300000000000001</v>
      </c>
      <c r="G396" s="39"/>
      <c r="H396" s="45"/>
    </row>
    <row r="397" s="2" customFormat="1" ht="16.8" customHeight="1">
      <c r="A397" s="39"/>
      <c r="B397" s="45"/>
      <c r="C397" s="289" t="s">
        <v>880</v>
      </c>
      <c r="D397" s="289" t="s">
        <v>1514</v>
      </c>
      <c r="E397" s="18" t="s">
        <v>230</v>
      </c>
      <c r="F397" s="290">
        <v>19.300000000000001</v>
      </c>
      <c r="G397" s="39"/>
      <c r="H397" s="45"/>
    </row>
    <row r="398" s="2" customFormat="1" ht="16.8" customHeight="1">
      <c r="A398" s="39"/>
      <c r="B398" s="45"/>
      <c r="C398" s="289" t="s">
        <v>883</v>
      </c>
      <c r="D398" s="289" t="s">
        <v>1515</v>
      </c>
      <c r="E398" s="18" t="s">
        <v>230</v>
      </c>
      <c r="F398" s="290">
        <v>19.300000000000001</v>
      </c>
      <c r="G398" s="39"/>
      <c r="H398" s="45"/>
    </row>
    <row r="399" s="2" customFormat="1" ht="16.8" customHeight="1">
      <c r="A399" s="39"/>
      <c r="B399" s="45"/>
      <c r="C399" s="289" t="s">
        <v>886</v>
      </c>
      <c r="D399" s="289" t="s">
        <v>1516</v>
      </c>
      <c r="E399" s="18" t="s">
        <v>230</v>
      </c>
      <c r="F399" s="290">
        <v>19.300000000000001</v>
      </c>
      <c r="G399" s="39"/>
      <c r="H399" s="45"/>
    </row>
    <row r="400" s="2" customFormat="1" ht="16.8" customHeight="1">
      <c r="A400" s="39"/>
      <c r="B400" s="45"/>
      <c r="C400" s="289" t="s">
        <v>889</v>
      </c>
      <c r="D400" s="289" t="s">
        <v>1517</v>
      </c>
      <c r="E400" s="18" t="s">
        <v>230</v>
      </c>
      <c r="F400" s="290">
        <v>19.300000000000001</v>
      </c>
      <c r="G400" s="39"/>
      <c r="H400" s="45"/>
    </row>
    <row r="401" s="2" customFormat="1" ht="16.8" customHeight="1">
      <c r="A401" s="39"/>
      <c r="B401" s="45"/>
      <c r="C401" s="289" t="s">
        <v>892</v>
      </c>
      <c r="D401" s="289" t="s">
        <v>1508</v>
      </c>
      <c r="E401" s="18" t="s">
        <v>230</v>
      </c>
      <c r="F401" s="290">
        <v>103.2</v>
      </c>
      <c r="G401" s="39"/>
      <c r="H401" s="45"/>
    </row>
    <row r="402" s="2" customFormat="1" ht="16.8" customHeight="1">
      <c r="A402" s="39"/>
      <c r="B402" s="45"/>
      <c r="C402" s="289" t="s">
        <v>898</v>
      </c>
      <c r="D402" s="289" t="s">
        <v>1518</v>
      </c>
      <c r="E402" s="18" t="s">
        <v>230</v>
      </c>
      <c r="F402" s="290">
        <v>19.300000000000001</v>
      </c>
      <c r="G402" s="39"/>
      <c r="H402" s="45"/>
    </row>
    <row r="403" s="2" customFormat="1" ht="16.8" customHeight="1">
      <c r="A403" s="39"/>
      <c r="B403" s="45"/>
      <c r="C403" s="285" t="s">
        <v>654</v>
      </c>
      <c r="D403" s="286" t="s">
        <v>655</v>
      </c>
      <c r="E403" s="287" t="s">
        <v>230</v>
      </c>
      <c r="F403" s="288">
        <v>19.350000000000001</v>
      </c>
      <c r="G403" s="39"/>
      <c r="H403" s="45"/>
    </row>
    <row r="404" s="2" customFormat="1" ht="16.8" customHeight="1">
      <c r="A404" s="39"/>
      <c r="B404" s="45"/>
      <c r="C404" s="289" t="s">
        <v>654</v>
      </c>
      <c r="D404" s="289" t="s">
        <v>1131</v>
      </c>
      <c r="E404" s="18" t="s">
        <v>19</v>
      </c>
      <c r="F404" s="290">
        <v>19.350000000000001</v>
      </c>
      <c r="G404" s="39"/>
      <c r="H404" s="45"/>
    </row>
    <row r="405" s="2" customFormat="1" ht="16.8" customHeight="1">
      <c r="A405" s="39"/>
      <c r="B405" s="45"/>
      <c r="C405" s="291" t="s">
        <v>1484</v>
      </c>
      <c r="D405" s="39"/>
      <c r="E405" s="39"/>
      <c r="F405" s="39"/>
      <c r="G405" s="39"/>
      <c r="H405" s="45"/>
    </row>
    <row r="406" s="2" customFormat="1" ht="16.8" customHeight="1">
      <c r="A406" s="39"/>
      <c r="B406" s="45"/>
      <c r="C406" s="289" t="s">
        <v>471</v>
      </c>
      <c r="D406" s="289" t="s">
        <v>472</v>
      </c>
      <c r="E406" s="18" t="s">
        <v>230</v>
      </c>
      <c r="F406" s="290">
        <v>19.350000000000001</v>
      </c>
      <c r="G406" s="39"/>
      <c r="H406" s="45"/>
    </row>
    <row r="407" s="2" customFormat="1" ht="16.8" customHeight="1">
      <c r="A407" s="39"/>
      <c r="B407" s="45"/>
      <c r="C407" s="289" t="s">
        <v>608</v>
      </c>
      <c r="D407" s="289" t="s">
        <v>1485</v>
      </c>
      <c r="E407" s="18" t="s">
        <v>230</v>
      </c>
      <c r="F407" s="290">
        <v>19.350000000000001</v>
      </c>
      <c r="G407" s="39"/>
      <c r="H407" s="45"/>
    </row>
    <row r="408" s="2" customFormat="1" ht="16.8" customHeight="1">
      <c r="A408" s="39"/>
      <c r="B408" s="45"/>
      <c r="C408" s="285" t="s">
        <v>769</v>
      </c>
      <c r="D408" s="286" t="s">
        <v>770</v>
      </c>
      <c r="E408" s="287" t="s">
        <v>248</v>
      </c>
      <c r="F408" s="288">
        <v>1.3200000000000001</v>
      </c>
      <c r="G408" s="39"/>
      <c r="H408" s="45"/>
    </row>
    <row r="409" s="2" customFormat="1" ht="16.8" customHeight="1">
      <c r="A409" s="39"/>
      <c r="B409" s="45"/>
      <c r="C409" s="289" t="s">
        <v>769</v>
      </c>
      <c r="D409" s="289" t="s">
        <v>863</v>
      </c>
      <c r="E409" s="18" t="s">
        <v>19</v>
      </c>
      <c r="F409" s="290">
        <v>1.3200000000000001</v>
      </c>
      <c r="G409" s="39"/>
      <c r="H409" s="45"/>
    </row>
    <row r="410" s="2" customFormat="1" ht="16.8" customHeight="1">
      <c r="A410" s="39"/>
      <c r="B410" s="45"/>
      <c r="C410" s="291" t="s">
        <v>1484</v>
      </c>
      <c r="D410" s="39"/>
      <c r="E410" s="39"/>
      <c r="F410" s="39"/>
      <c r="G410" s="39"/>
      <c r="H410" s="45"/>
    </row>
    <row r="411" s="2" customFormat="1" ht="16.8" customHeight="1">
      <c r="A411" s="39"/>
      <c r="B411" s="45"/>
      <c r="C411" s="289" t="s">
        <v>860</v>
      </c>
      <c r="D411" s="289" t="s">
        <v>1519</v>
      </c>
      <c r="E411" s="18" t="s">
        <v>248</v>
      </c>
      <c r="F411" s="290">
        <v>1.3200000000000001</v>
      </c>
      <c r="G411" s="39"/>
      <c r="H411" s="45"/>
    </row>
    <row r="412" s="2" customFormat="1" ht="16.8" customHeight="1">
      <c r="A412" s="39"/>
      <c r="B412" s="45"/>
      <c r="C412" s="289" t="s">
        <v>274</v>
      </c>
      <c r="D412" s="289" t="s">
        <v>1520</v>
      </c>
      <c r="E412" s="18" t="s">
        <v>248</v>
      </c>
      <c r="F412" s="290">
        <v>33.293999999999997</v>
      </c>
      <c r="G412" s="39"/>
      <c r="H412" s="45"/>
    </row>
    <row r="413" s="2" customFormat="1" ht="16.8" customHeight="1">
      <c r="A413" s="39"/>
      <c r="B413" s="45"/>
      <c r="C413" s="285" t="s">
        <v>781</v>
      </c>
      <c r="D413" s="286" t="s">
        <v>782</v>
      </c>
      <c r="E413" s="287" t="s">
        <v>248</v>
      </c>
      <c r="F413" s="288">
        <v>8</v>
      </c>
      <c r="G413" s="39"/>
      <c r="H413" s="45"/>
    </row>
    <row r="414" s="2" customFormat="1" ht="16.8" customHeight="1">
      <c r="A414" s="39"/>
      <c r="B414" s="45"/>
      <c r="C414" s="289" t="s">
        <v>781</v>
      </c>
      <c r="D414" s="289" t="s">
        <v>831</v>
      </c>
      <c r="E414" s="18" t="s">
        <v>19</v>
      </c>
      <c r="F414" s="290">
        <v>8</v>
      </c>
      <c r="G414" s="39"/>
      <c r="H414" s="45"/>
    </row>
    <row r="415" s="2" customFormat="1" ht="16.8" customHeight="1">
      <c r="A415" s="39"/>
      <c r="B415" s="45"/>
      <c r="C415" s="291" t="s">
        <v>1484</v>
      </c>
      <c r="D415" s="39"/>
      <c r="E415" s="39"/>
      <c r="F415" s="39"/>
      <c r="G415" s="39"/>
      <c r="H415" s="45"/>
    </row>
    <row r="416" s="2" customFormat="1" ht="16.8" customHeight="1">
      <c r="A416" s="39"/>
      <c r="B416" s="45"/>
      <c r="C416" s="289" t="s">
        <v>828</v>
      </c>
      <c r="D416" s="289" t="s">
        <v>1521</v>
      </c>
      <c r="E416" s="18" t="s">
        <v>248</v>
      </c>
      <c r="F416" s="290">
        <v>8</v>
      </c>
      <c r="G416" s="39"/>
      <c r="H416" s="45"/>
    </row>
    <row r="417" s="2" customFormat="1" ht="16.8" customHeight="1">
      <c r="A417" s="39"/>
      <c r="B417" s="45"/>
      <c r="C417" s="289" t="s">
        <v>246</v>
      </c>
      <c r="D417" s="289" t="s">
        <v>1522</v>
      </c>
      <c r="E417" s="18" t="s">
        <v>248</v>
      </c>
      <c r="F417" s="290">
        <v>51.57</v>
      </c>
      <c r="G417" s="39"/>
      <c r="H417" s="45"/>
    </row>
    <row r="418" s="2" customFormat="1" ht="16.8" customHeight="1">
      <c r="A418" s="39"/>
      <c r="B418" s="45"/>
      <c r="C418" s="285" t="s">
        <v>778</v>
      </c>
      <c r="D418" s="286" t="s">
        <v>779</v>
      </c>
      <c r="E418" s="287" t="s">
        <v>248</v>
      </c>
      <c r="F418" s="288">
        <v>51.57</v>
      </c>
      <c r="G418" s="39"/>
      <c r="H418" s="45"/>
    </row>
    <row r="419" s="2" customFormat="1" ht="16.8" customHeight="1">
      <c r="A419" s="39"/>
      <c r="B419" s="45"/>
      <c r="C419" s="289" t="s">
        <v>19</v>
      </c>
      <c r="D419" s="289" t="s">
        <v>1125</v>
      </c>
      <c r="E419" s="18" t="s">
        <v>19</v>
      </c>
      <c r="F419" s="290">
        <v>59.57</v>
      </c>
      <c r="G419" s="39"/>
      <c r="H419" s="45"/>
    </row>
    <row r="420" s="2" customFormat="1" ht="16.8" customHeight="1">
      <c r="A420" s="39"/>
      <c r="B420" s="45"/>
      <c r="C420" s="289" t="s">
        <v>19</v>
      </c>
      <c r="D420" s="289" t="s">
        <v>827</v>
      </c>
      <c r="E420" s="18" t="s">
        <v>19</v>
      </c>
      <c r="F420" s="290">
        <v>-8</v>
      </c>
      <c r="G420" s="39"/>
      <c r="H420" s="45"/>
    </row>
    <row r="421" s="2" customFormat="1" ht="16.8" customHeight="1">
      <c r="A421" s="39"/>
      <c r="B421" s="45"/>
      <c r="C421" s="289" t="s">
        <v>778</v>
      </c>
      <c r="D421" s="289" t="s">
        <v>245</v>
      </c>
      <c r="E421" s="18" t="s">
        <v>19</v>
      </c>
      <c r="F421" s="290">
        <v>51.57</v>
      </c>
      <c r="G421" s="39"/>
      <c r="H421" s="45"/>
    </row>
    <row r="422" s="2" customFormat="1" ht="16.8" customHeight="1">
      <c r="A422" s="39"/>
      <c r="B422" s="45"/>
      <c r="C422" s="291" t="s">
        <v>1484</v>
      </c>
      <c r="D422" s="39"/>
      <c r="E422" s="39"/>
      <c r="F422" s="39"/>
      <c r="G422" s="39"/>
      <c r="H422" s="45"/>
    </row>
    <row r="423" s="2" customFormat="1" ht="16.8" customHeight="1">
      <c r="A423" s="39"/>
      <c r="B423" s="45"/>
      <c r="C423" s="289" t="s">
        <v>246</v>
      </c>
      <c r="D423" s="289" t="s">
        <v>1522</v>
      </c>
      <c r="E423" s="18" t="s">
        <v>248</v>
      </c>
      <c r="F423" s="290">
        <v>51.57</v>
      </c>
      <c r="G423" s="39"/>
      <c r="H423" s="45"/>
    </row>
    <row r="424" s="2" customFormat="1">
      <c r="A424" s="39"/>
      <c r="B424" s="45"/>
      <c r="C424" s="289" t="s">
        <v>832</v>
      </c>
      <c r="D424" s="289" t="s">
        <v>1523</v>
      </c>
      <c r="E424" s="18" t="s">
        <v>248</v>
      </c>
      <c r="F424" s="290">
        <v>18.276</v>
      </c>
      <c r="G424" s="39"/>
      <c r="H424" s="45"/>
    </row>
    <row r="425" s="2" customFormat="1">
      <c r="A425" s="39"/>
      <c r="B425" s="45"/>
      <c r="C425" s="289" t="s">
        <v>836</v>
      </c>
      <c r="D425" s="289" t="s">
        <v>1524</v>
      </c>
      <c r="E425" s="18" t="s">
        <v>248</v>
      </c>
      <c r="F425" s="290">
        <v>182.75999999999999</v>
      </c>
      <c r="G425" s="39"/>
      <c r="H425" s="45"/>
    </row>
    <row r="426" s="2" customFormat="1" ht="16.8" customHeight="1">
      <c r="A426" s="39"/>
      <c r="B426" s="45"/>
      <c r="C426" s="289" t="s">
        <v>844</v>
      </c>
      <c r="D426" s="289" t="s">
        <v>1525</v>
      </c>
      <c r="E426" s="18" t="s">
        <v>248</v>
      </c>
      <c r="F426" s="290">
        <v>18.276</v>
      </c>
      <c r="G426" s="39"/>
      <c r="H426" s="45"/>
    </row>
    <row r="427" s="2" customFormat="1" ht="16.8" customHeight="1">
      <c r="A427" s="39"/>
      <c r="B427" s="45"/>
      <c r="C427" s="289" t="s">
        <v>274</v>
      </c>
      <c r="D427" s="289" t="s">
        <v>1520</v>
      </c>
      <c r="E427" s="18" t="s">
        <v>248</v>
      </c>
      <c r="F427" s="290">
        <v>33.293999999999997</v>
      </c>
      <c r="G427" s="39"/>
      <c r="H427" s="45"/>
    </row>
    <row r="428" s="2" customFormat="1" ht="16.8" customHeight="1">
      <c r="A428" s="39"/>
      <c r="B428" s="45"/>
      <c r="C428" s="285" t="s">
        <v>775</v>
      </c>
      <c r="D428" s="286" t="s">
        <v>776</v>
      </c>
      <c r="E428" s="287" t="s">
        <v>248</v>
      </c>
      <c r="F428" s="288">
        <v>33.293999999999997</v>
      </c>
      <c r="G428" s="39"/>
      <c r="H428" s="45"/>
    </row>
    <row r="429" s="2" customFormat="1" ht="16.8" customHeight="1">
      <c r="A429" s="39"/>
      <c r="B429" s="45"/>
      <c r="C429" s="289" t="s">
        <v>19</v>
      </c>
      <c r="D429" s="289" t="s">
        <v>848</v>
      </c>
      <c r="E429" s="18" t="s">
        <v>19</v>
      </c>
      <c r="F429" s="290">
        <v>51.57</v>
      </c>
      <c r="G429" s="39"/>
      <c r="H429" s="45"/>
    </row>
    <row r="430" s="2" customFormat="1" ht="16.8" customHeight="1">
      <c r="A430" s="39"/>
      <c r="B430" s="45"/>
      <c r="C430" s="289" t="s">
        <v>19</v>
      </c>
      <c r="D430" s="289" t="s">
        <v>849</v>
      </c>
      <c r="E430" s="18" t="s">
        <v>19</v>
      </c>
      <c r="F430" s="290">
        <v>-18.276</v>
      </c>
      <c r="G430" s="39"/>
      <c r="H430" s="45"/>
    </row>
    <row r="431" s="2" customFormat="1" ht="16.8" customHeight="1">
      <c r="A431" s="39"/>
      <c r="B431" s="45"/>
      <c r="C431" s="289" t="s">
        <v>775</v>
      </c>
      <c r="D431" s="289" t="s">
        <v>245</v>
      </c>
      <c r="E431" s="18" t="s">
        <v>19</v>
      </c>
      <c r="F431" s="290">
        <v>33.293999999999997</v>
      </c>
      <c r="G431" s="39"/>
      <c r="H431" s="45"/>
    </row>
    <row r="432" s="2" customFormat="1" ht="16.8" customHeight="1">
      <c r="A432" s="39"/>
      <c r="B432" s="45"/>
      <c r="C432" s="291" t="s">
        <v>1484</v>
      </c>
      <c r="D432" s="39"/>
      <c r="E432" s="39"/>
      <c r="F432" s="39"/>
      <c r="G432" s="39"/>
      <c r="H432" s="45"/>
    </row>
    <row r="433" s="2" customFormat="1" ht="16.8" customHeight="1">
      <c r="A433" s="39"/>
      <c r="B433" s="45"/>
      <c r="C433" s="289" t="s">
        <v>274</v>
      </c>
      <c r="D433" s="289" t="s">
        <v>1520</v>
      </c>
      <c r="E433" s="18" t="s">
        <v>248</v>
      </c>
      <c r="F433" s="290">
        <v>33.293999999999997</v>
      </c>
      <c r="G433" s="39"/>
      <c r="H433" s="45"/>
    </row>
    <row r="434" s="2" customFormat="1">
      <c r="A434" s="39"/>
      <c r="B434" s="45"/>
      <c r="C434" s="289" t="s">
        <v>832</v>
      </c>
      <c r="D434" s="289" t="s">
        <v>1523</v>
      </c>
      <c r="E434" s="18" t="s">
        <v>248</v>
      </c>
      <c r="F434" s="290">
        <v>18.276</v>
      </c>
      <c r="G434" s="39"/>
      <c r="H434" s="45"/>
    </row>
    <row r="435" s="2" customFormat="1">
      <c r="A435" s="39"/>
      <c r="B435" s="45"/>
      <c r="C435" s="289" t="s">
        <v>836</v>
      </c>
      <c r="D435" s="289" t="s">
        <v>1524</v>
      </c>
      <c r="E435" s="18" t="s">
        <v>248</v>
      </c>
      <c r="F435" s="290">
        <v>182.75999999999999</v>
      </c>
      <c r="G435" s="39"/>
      <c r="H435" s="45"/>
    </row>
    <row r="436" s="2" customFormat="1" ht="16.8" customHeight="1">
      <c r="A436" s="39"/>
      <c r="B436" s="45"/>
      <c r="C436" s="289" t="s">
        <v>844</v>
      </c>
      <c r="D436" s="289" t="s">
        <v>1525</v>
      </c>
      <c r="E436" s="18" t="s">
        <v>248</v>
      </c>
      <c r="F436" s="290">
        <v>18.276</v>
      </c>
      <c r="G436" s="39"/>
      <c r="H436" s="45"/>
    </row>
    <row r="437" s="2" customFormat="1" ht="16.8" customHeight="1">
      <c r="A437" s="39"/>
      <c r="B437" s="45"/>
      <c r="C437" s="285" t="s">
        <v>772</v>
      </c>
      <c r="D437" s="286" t="s">
        <v>773</v>
      </c>
      <c r="E437" s="287" t="s">
        <v>248</v>
      </c>
      <c r="F437" s="288">
        <v>18.84</v>
      </c>
      <c r="G437" s="39"/>
      <c r="H437" s="45"/>
    </row>
    <row r="438" s="2" customFormat="1" ht="16.8" customHeight="1">
      <c r="A438" s="39"/>
      <c r="B438" s="45"/>
      <c r="C438" s="289" t="s">
        <v>19</v>
      </c>
      <c r="D438" s="289" t="s">
        <v>867</v>
      </c>
      <c r="E438" s="18" t="s">
        <v>19</v>
      </c>
      <c r="F438" s="290">
        <v>0</v>
      </c>
      <c r="G438" s="39"/>
      <c r="H438" s="45"/>
    </row>
    <row r="439" s="2" customFormat="1" ht="16.8" customHeight="1">
      <c r="A439" s="39"/>
      <c r="B439" s="45"/>
      <c r="C439" s="289" t="s">
        <v>19</v>
      </c>
      <c r="D439" s="289" t="s">
        <v>868</v>
      </c>
      <c r="E439" s="18" t="s">
        <v>19</v>
      </c>
      <c r="F439" s="290">
        <v>15.84</v>
      </c>
      <c r="G439" s="39"/>
      <c r="H439" s="45"/>
    </row>
    <row r="440" s="2" customFormat="1" ht="16.8" customHeight="1">
      <c r="A440" s="39"/>
      <c r="B440" s="45"/>
      <c r="C440" s="289" t="s">
        <v>19</v>
      </c>
      <c r="D440" s="289" t="s">
        <v>869</v>
      </c>
      <c r="E440" s="18" t="s">
        <v>19</v>
      </c>
      <c r="F440" s="290">
        <v>3</v>
      </c>
      <c r="G440" s="39"/>
      <c r="H440" s="45"/>
    </row>
    <row r="441" s="2" customFormat="1" ht="16.8" customHeight="1">
      <c r="A441" s="39"/>
      <c r="B441" s="45"/>
      <c r="C441" s="289" t="s">
        <v>772</v>
      </c>
      <c r="D441" s="289" t="s">
        <v>245</v>
      </c>
      <c r="E441" s="18" t="s">
        <v>19</v>
      </c>
      <c r="F441" s="290">
        <v>18.84</v>
      </c>
      <c r="G441" s="39"/>
      <c r="H441" s="45"/>
    </row>
    <row r="442" s="2" customFormat="1" ht="16.8" customHeight="1">
      <c r="A442" s="39"/>
      <c r="B442" s="45"/>
      <c r="C442" s="291" t="s">
        <v>1484</v>
      </c>
      <c r="D442" s="39"/>
      <c r="E442" s="39"/>
      <c r="F442" s="39"/>
      <c r="G442" s="39"/>
      <c r="H442" s="45"/>
    </row>
    <row r="443" s="2" customFormat="1" ht="16.8" customHeight="1">
      <c r="A443" s="39"/>
      <c r="B443" s="45"/>
      <c r="C443" s="289" t="s">
        <v>864</v>
      </c>
      <c r="D443" s="289" t="s">
        <v>1526</v>
      </c>
      <c r="E443" s="18" t="s">
        <v>248</v>
      </c>
      <c r="F443" s="290">
        <v>18.84</v>
      </c>
      <c r="G443" s="39"/>
      <c r="H443" s="45"/>
    </row>
    <row r="444" s="2" customFormat="1" ht="16.8" customHeight="1">
      <c r="A444" s="39"/>
      <c r="B444" s="45"/>
      <c r="C444" s="289" t="s">
        <v>274</v>
      </c>
      <c r="D444" s="289" t="s">
        <v>1520</v>
      </c>
      <c r="E444" s="18" t="s">
        <v>248</v>
      </c>
      <c r="F444" s="290">
        <v>33.293999999999997</v>
      </c>
      <c r="G444" s="39"/>
      <c r="H444" s="45"/>
    </row>
    <row r="445" s="2" customFormat="1" ht="16.8" customHeight="1">
      <c r="A445" s="39"/>
      <c r="B445" s="45"/>
      <c r="C445" s="289" t="s">
        <v>874</v>
      </c>
      <c r="D445" s="289" t="s">
        <v>1527</v>
      </c>
      <c r="E445" s="18" t="s">
        <v>361</v>
      </c>
      <c r="F445" s="290">
        <v>0.84799999999999998</v>
      </c>
      <c r="G445" s="39"/>
      <c r="H445" s="45"/>
    </row>
    <row r="446" s="2" customFormat="1" ht="16.8" customHeight="1">
      <c r="A446" s="39"/>
      <c r="B446" s="45"/>
      <c r="C446" s="289" t="s">
        <v>359</v>
      </c>
      <c r="D446" s="289" t="s">
        <v>1528</v>
      </c>
      <c r="E446" s="18" t="s">
        <v>361</v>
      </c>
      <c r="F446" s="290">
        <v>0.754</v>
      </c>
      <c r="G446" s="39"/>
      <c r="H446" s="45"/>
    </row>
    <row r="447" s="2" customFormat="1" ht="26.4" customHeight="1">
      <c r="A447" s="39"/>
      <c r="B447" s="45"/>
      <c r="C447" s="284" t="s">
        <v>1537</v>
      </c>
      <c r="D447" s="284" t="s">
        <v>132</v>
      </c>
      <c r="E447" s="39"/>
      <c r="F447" s="39"/>
      <c r="G447" s="39"/>
      <c r="H447" s="45"/>
    </row>
    <row r="448" s="2" customFormat="1" ht="16.8" customHeight="1">
      <c r="A448" s="39"/>
      <c r="B448" s="45"/>
      <c r="C448" s="285" t="s">
        <v>654</v>
      </c>
      <c r="D448" s="286" t="s">
        <v>655</v>
      </c>
      <c r="E448" s="287" t="s">
        <v>230</v>
      </c>
      <c r="F448" s="288">
        <v>39.058</v>
      </c>
      <c r="G448" s="39"/>
      <c r="H448" s="45"/>
    </row>
    <row r="449" s="2" customFormat="1" ht="16.8" customHeight="1">
      <c r="A449" s="39"/>
      <c r="B449" s="45"/>
      <c r="C449" s="289" t="s">
        <v>654</v>
      </c>
      <c r="D449" s="289" t="s">
        <v>1147</v>
      </c>
      <c r="E449" s="18" t="s">
        <v>19</v>
      </c>
      <c r="F449" s="290">
        <v>39.058</v>
      </c>
      <c r="G449" s="39"/>
      <c r="H449" s="45"/>
    </row>
    <row r="450" s="2" customFormat="1" ht="16.8" customHeight="1">
      <c r="A450" s="39"/>
      <c r="B450" s="45"/>
      <c r="C450" s="291" t="s">
        <v>1484</v>
      </c>
      <c r="D450" s="39"/>
      <c r="E450" s="39"/>
      <c r="F450" s="39"/>
      <c r="G450" s="39"/>
      <c r="H450" s="45"/>
    </row>
    <row r="451" s="2" customFormat="1" ht="16.8" customHeight="1">
      <c r="A451" s="39"/>
      <c r="B451" s="45"/>
      <c r="C451" s="289" t="s">
        <v>471</v>
      </c>
      <c r="D451" s="289" t="s">
        <v>472</v>
      </c>
      <c r="E451" s="18" t="s">
        <v>230</v>
      </c>
      <c r="F451" s="290">
        <v>39.058</v>
      </c>
      <c r="G451" s="39"/>
      <c r="H451" s="45"/>
    </row>
    <row r="452" s="2" customFormat="1" ht="16.8" customHeight="1">
      <c r="A452" s="39"/>
      <c r="B452" s="45"/>
      <c r="C452" s="289" t="s">
        <v>608</v>
      </c>
      <c r="D452" s="289" t="s">
        <v>1485</v>
      </c>
      <c r="E452" s="18" t="s">
        <v>230</v>
      </c>
      <c r="F452" s="290">
        <v>39.058</v>
      </c>
      <c r="G452" s="39"/>
      <c r="H452" s="45"/>
    </row>
    <row r="453" s="2" customFormat="1" ht="26.4" customHeight="1">
      <c r="A453" s="39"/>
      <c r="B453" s="45"/>
      <c r="C453" s="284" t="s">
        <v>1538</v>
      </c>
      <c r="D453" s="284" t="s">
        <v>135</v>
      </c>
      <c r="E453" s="39"/>
      <c r="F453" s="39"/>
      <c r="G453" s="39"/>
      <c r="H453" s="45"/>
    </row>
    <row r="454" s="2" customFormat="1" ht="16.8" customHeight="1">
      <c r="A454" s="39"/>
      <c r="B454" s="45"/>
      <c r="C454" s="285" t="s">
        <v>654</v>
      </c>
      <c r="D454" s="286" t="s">
        <v>655</v>
      </c>
      <c r="E454" s="287" t="s">
        <v>230</v>
      </c>
      <c r="F454" s="288">
        <v>45.508000000000003</v>
      </c>
      <c r="G454" s="39"/>
      <c r="H454" s="45"/>
    </row>
    <row r="455" s="2" customFormat="1" ht="16.8" customHeight="1">
      <c r="A455" s="39"/>
      <c r="B455" s="45"/>
      <c r="C455" s="289" t="s">
        <v>654</v>
      </c>
      <c r="D455" s="289" t="s">
        <v>1157</v>
      </c>
      <c r="E455" s="18" t="s">
        <v>19</v>
      </c>
      <c r="F455" s="290">
        <v>45.508000000000003</v>
      </c>
      <c r="G455" s="39"/>
      <c r="H455" s="45"/>
    </row>
    <row r="456" s="2" customFormat="1" ht="16.8" customHeight="1">
      <c r="A456" s="39"/>
      <c r="B456" s="45"/>
      <c r="C456" s="291" t="s">
        <v>1484</v>
      </c>
      <c r="D456" s="39"/>
      <c r="E456" s="39"/>
      <c r="F456" s="39"/>
      <c r="G456" s="39"/>
      <c r="H456" s="45"/>
    </row>
    <row r="457" s="2" customFormat="1" ht="16.8" customHeight="1">
      <c r="A457" s="39"/>
      <c r="B457" s="45"/>
      <c r="C457" s="289" t="s">
        <v>471</v>
      </c>
      <c r="D457" s="289" t="s">
        <v>472</v>
      </c>
      <c r="E457" s="18" t="s">
        <v>230</v>
      </c>
      <c r="F457" s="290">
        <v>45.508000000000003</v>
      </c>
      <c r="G457" s="39"/>
      <c r="H457" s="45"/>
    </row>
    <row r="458" s="2" customFormat="1" ht="16.8" customHeight="1">
      <c r="A458" s="39"/>
      <c r="B458" s="45"/>
      <c r="C458" s="289" t="s">
        <v>608</v>
      </c>
      <c r="D458" s="289" t="s">
        <v>1485</v>
      </c>
      <c r="E458" s="18" t="s">
        <v>230</v>
      </c>
      <c r="F458" s="290">
        <v>45.508000000000003</v>
      </c>
      <c r="G458" s="39"/>
      <c r="H458" s="45"/>
    </row>
    <row r="459" s="2" customFormat="1" ht="26.4" customHeight="1">
      <c r="A459" s="39"/>
      <c r="B459" s="45"/>
      <c r="C459" s="284" t="s">
        <v>1539</v>
      </c>
      <c r="D459" s="284" t="s">
        <v>138</v>
      </c>
      <c r="E459" s="39"/>
      <c r="F459" s="39"/>
      <c r="G459" s="39"/>
      <c r="H459" s="45"/>
    </row>
    <row r="460" s="2" customFormat="1" ht="16.8" customHeight="1">
      <c r="A460" s="39"/>
      <c r="B460" s="45"/>
      <c r="C460" s="285" t="s">
        <v>654</v>
      </c>
      <c r="D460" s="286" t="s">
        <v>655</v>
      </c>
      <c r="E460" s="287" t="s">
        <v>230</v>
      </c>
      <c r="F460" s="288">
        <v>6.4500000000000002</v>
      </c>
      <c r="G460" s="39"/>
      <c r="H460" s="45"/>
    </row>
    <row r="461" s="2" customFormat="1" ht="16.8" customHeight="1">
      <c r="A461" s="39"/>
      <c r="B461" s="45"/>
      <c r="C461" s="289" t="s">
        <v>654</v>
      </c>
      <c r="D461" s="289" t="s">
        <v>1167</v>
      </c>
      <c r="E461" s="18" t="s">
        <v>19</v>
      </c>
      <c r="F461" s="290">
        <v>6.4500000000000002</v>
      </c>
      <c r="G461" s="39"/>
      <c r="H461" s="45"/>
    </row>
    <row r="462" s="2" customFormat="1" ht="16.8" customHeight="1">
      <c r="A462" s="39"/>
      <c r="B462" s="45"/>
      <c r="C462" s="291" t="s">
        <v>1484</v>
      </c>
      <c r="D462" s="39"/>
      <c r="E462" s="39"/>
      <c r="F462" s="39"/>
      <c r="G462" s="39"/>
      <c r="H462" s="45"/>
    </row>
    <row r="463" s="2" customFormat="1" ht="16.8" customHeight="1">
      <c r="A463" s="39"/>
      <c r="B463" s="45"/>
      <c r="C463" s="289" t="s">
        <v>471</v>
      </c>
      <c r="D463" s="289" t="s">
        <v>472</v>
      </c>
      <c r="E463" s="18" t="s">
        <v>230</v>
      </c>
      <c r="F463" s="290">
        <v>6.4500000000000002</v>
      </c>
      <c r="G463" s="39"/>
      <c r="H463" s="45"/>
    </row>
    <row r="464" s="2" customFormat="1" ht="16.8" customHeight="1">
      <c r="A464" s="39"/>
      <c r="B464" s="45"/>
      <c r="C464" s="289" t="s">
        <v>608</v>
      </c>
      <c r="D464" s="289" t="s">
        <v>1485</v>
      </c>
      <c r="E464" s="18" t="s">
        <v>230</v>
      </c>
      <c r="F464" s="290">
        <v>6.4500000000000002</v>
      </c>
      <c r="G464" s="39"/>
      <c r="H464" s="45"/>
    </row>
    <row r="465" s="2" customFormat="1" ht="26.4" customHeight="1">
      <c r="A465" s="39"/>
      <c r="B465" s="45"/>
      <c r="C465" s="284" t="s">
        <v>1540</v>
      </c>
      <c r="D465" s="284" t="s">
        <v>141</v>
      </c>
      <c r="E465" s="39"/>
      <c r="F465" s="39"/>
      <c r="G465" s="39"/>
      <c r="H465" s="45"/>
    </row>
    <row r="466" s="2" customFormat="1" ht="16.8" customHeight="1">
      <c r="A466" s="39"/>
      <c r="B466" s="45"/>
      <c r="C466" s="285" t="s">
        <v>654</v>
      </c>
      <c r="D466" s="286" t="s">
        <v>655</v>
      </c>
      <c r="E466" s="287" t="s">
        <v>230</v>
      </c>
      <c r="F466" s="288">
        <v>36.774000000000001</v>
      </c>
      <c r="G466" s="39"/>
      <c r="H466" s="45"/>
    </row>
    <row r="467" s="2" customFormat="1" ht="16.8" customHeight="1">
      <c r="A467" s="39"/>
      <c r="B467" s="45"/>
      <c r="C467" s="289" t="s">
        <v>654</v>
      </c>
      <c r="D467" s="289" t="s">
        <v>1177</v>
      </c>
      <c r="E467" s="18" t="s">
        <v>19</v>
      </c>
      <c r="F467" s="290">
        <v>36.774000000000001</v>
      </c>
      <c r="G467" s="39"/>
      <c r="H467" s="45"/>
    </row>
    <row r="468" s="2" customFormat="1" ht="16.8" customHeight="1">
      <c r="A468" s="39"/>
      <c r="B468" s="45"/>
      <c r="C468" s="291" t="s">
        <v>1484</v>
      </c>
      <c r="D468" s="39"/>
      <c r="E468" s="39"/>
      <c r="F468" s="39"/>
      <c r="G468" s="39"/>
      <c r="H468" s="45"/>
    </row>
    <row r="469" s="2" customFormat="1" ht="16.8" customHeight="1">
      <c r="A469" s="39"/>
      <c r="B469" s="45"/>
      <c r="C469" s="289" t="s">
        <v>471</v>
      </c>
      <c r="D469" s="289" t="s">
        <v>472</v>
      </c>
      <c r="E469" s="18" t="s">
        <v>230</v>
      </c>
      <c r="F469" s="290">
        <v>36.774000000000001</v>
      </c>
      <c r="G469" s="39"/>
      <c r="H469" s="45"/>
    </row>
    <row r="470" s="2" customFormat="1" ht="16.8" customHeight="1">
      <c r="A470" s="39"/>
      <c r="B470" s="45"/>
      <c r="C470" s="289" t="s">
        <v>608</v>
      </c>
      <c r="D470" s="289" t="s">
        <v>1485</v>
      </c>
      <c r="E470" s="18" t="s">
        <v>230</v>
      </c>
      <c r="F470" s="290">
        <v>36.774000000000001</v>
      </c>
      <c r="G470" s="39"/>
      <c r="H470" s="45"/>
    </row>
    <row r="471" s="2" customFormat="1" ht="26.4" customHeight="1">
      <c r="A471" s="39"/>
      <c r="B471" s="45"/>
      <c r="C471" s="284" t="s">
        <v>1541</v>
      </c>
      <c r="D471" s="284" t="s">
        <v>143</v>
      </c>
      <c r="E471" s="39"/>
      <c r="F471" s="39"/>
      <c r="G471" s="39"/>
      <c r="H471" s="45"/>
    </row>
    <row r="472" s="2" customFormat="1" ht="16.8" customHeight="1">
      <c r="A472" s="39"/>
      <c r="B472" s="45"/>
      <c r="C472" s="285" t="s">
        <v>654</v>
      </c>
      <c r="D472" s="286" t="s">
        <v>655</v>
      </c>
      <c r="E472" s="287" t="s">
        <v>230</v>
      </c>
      <c r="F472" s="288">
        <v>9.5739999999999998</v>
      </c>
      <c r="G472" s="39"/>
      <c r="H472" s="45"/>
    </row>
    <row r="473" s="2" customFormat="1" ht="16.8" customHeight="1">
      <c r="A473" s="39"/>
      <c r="B473" s="45"/>
      <c r="C473" s="289" t="s">
        <v>654</v>
      </c>
      <c r="D473" s="289" t="s">
        <v>1187</v>
      </c>
      <c r="E473" s="18" t="s">
        <v>19</v>
      </c>
      <c r="F473" s="290">
        <v>9.5739999999999998</v>
      </c>
      <c r="G473" s="39"/>
      <c r="H473" s="45"/>
    </row>
    <row r="474" s="2" customFormat="1" ht="16.8" customHeight="1">
      <c r="A474" s="39"/>
      <c r="B474" s="45"/>
      <c r="C474" s="291" t="s">
        <v>1484</v>
      </c>
      <c r="D474" s="39"/>
      <c r="E474" s="39"/>
      <c r="F474" s="39"/>
      <c r="G474" s="39"/>
      <c r="H474" s="45"/>
    </row>
    <row r="475" s="2" customFormat="1" ht="16.8" customHeight="1">
      <c r="A475" s="39"/>
      <c r="B475" s="45"/>
      <c r="C475" s="289" t="s">
        <v>471</v>
      </c>
      <c r="D475" s="289" t="s">
        <v>472</v>
      </c>
      <c r="E475" s="18" t="s">
        <v>230</v>
      </c>
      <c r="F475" s="290">
        <v>9.5739999999999998</v>
      </c>
      <c r="G475" s="39"/>
      <c r="H475" s="45"/>
    </row>
    <row r="476" s="2" customFormat="1" ht="16.8" customHeight="1">
      <c r="A476" s="39"/>
      <c r="B476" s="45"/>
      <c r="C476" s="289" t="s">
        <v>608</v>
      </c>
      <c r="D476" s="289" t="s">
        <v>1485</v>
      </c>
      <c r="E476" s="18" t="s">
        <v>230</v>
      </c>
      <c r="F476" s="290">
        <v>9.5739999999999998</v>
      </c>
      <c r="G476" s="39"/>
      <c r="H476" s="45"/>
    </row>
    <row r="477" s="2" customFormat="1" ht="26.4" customHeight="1">
      <c r="A477" s="39"/>
      <c r="B477" s="45"/>
      <c r="C477" s="284" t="s">
        <v>1542</v>
      </c>
      <c r="D477" s="284" t="s">
        <v>146</v>
      </c>
      <c r="E477" s="39"/>
      <c r="F477" s="39"/>
      <c r="G477" s="39"/>
      <c r="H477" s="45"/>
    </row>
    <row r="478" s="2" customFormat="1" ht="16.8" customHeight="1">
      <c r="A478" s="39"/>
      <c r="B478" s="45"/>
      <c r="C478" s="285" t="s">
        <v>654</v>
      </c>
      <c r="D478" s="286" t="s">
        <v>655</v>
      </c>
      <c r="E478" s="287" t="s">
        <v>230</v>
      </c>
      <c r="F478" s="288">
        <v>30.013000000000002</v>
      </c>
      <c r="G478" s="39"/>
      <c r="H478" s="45"/>
    </row>
    <row r="479" s="2" customFormat="1" ht="16.8" customHeight="1">
      <c r="A479" s="39"/>
      <c r="B479" s="45"/>
      <c r="C479" s="289" t="s">
        <v>654</v>
      </c>
      <c r="D479" s="289" t="s">
        <v>1197</v>
      </c>
      <c r="E479" s="18" t="s">
        <v>19</v>
      </c>
      <c r="F479" s="290">
        <v>30.013000000000002</v>
      </c>
      <c r="G479" s="39"/>
      <c r="H479" s="45"/>
    </row>
    <row r="480" s="2" customFormat="1" ht="16.8" customHeight="1">
      <c r="A480" s="39"/>
      <c r="B480" s="45"/>
      <c r="C480" s="291" t="s">
        <v>1484</v>
      </c>
      <c r="D480" s="39"/>
      <c r="E480" s="39"/>
      <c r="F480" s="39"/>
      <c r="G480" s="39"/>
      <c r="H480" s="45"/>
    </row>
    <row r="481" s="2" customFormat="1" ht="16.8" customHeight="1">
      <c r="A481" s="39"/>
      <c r="B481" s="45"/>
      <c r="C481" s="289" t="s">
        <v>471</v>
      </c>
      <c r="D481" s="289" t="s">
        <v>472</v>
      </c>
      <c r="E481" s="18" t="s">
        <v>230</v>
      </c>
      <c r="F481" s="290">
        <v>30.013000000000002</v>
      </c>
      <c r="G481" s="39"/>
      <c r="H481" s="45"/>
    </row>
    <row r="482" s="2" customFormat="1" ht="16.8" customHeight="1">
      <c r="A482" s="39"/>
      <c r="B482" s="45"/>
      <c r="C482" s="289" t="s">
        <v>608</v>
      </c>
      <c r="D482" s="289" t="s">
        <v>1485</v>
      </c>
      <c r="E482" s="18" t="s">
        <v>230</v>
      </c>
      <c r="F482" s="290">
        <v>30.013000000000002</v>
      </c>
      <c r="G482" s="39"/>
      <c r="H482" s="45"/>
    </row>
    <row r="483" s="2" customFormat="1" ht="26.4" customHeight="1">
      <c r="A483" s="39"/>
      <c r="B483" s="45"/>
      <c r="C483" s="284" t="s">
        <v>1543</v>
      </c>
      <c r="D483" s="284" t="s">
        <v>149</v>
      </c>
      <c r="E483" s="39"/>
      <c r="F483" s="39"/>
      <c r="G483" s="39"/>
      <c r="H483" s="45"/>
    </row>
    <row r="484" s="2" customFormat="1" ht="16.8" customHeight="1">
      <c r="A484" s="39"/>
      <c r="B484" s="45"/>
      <c r="C484" s="285" t="s">
        <v>654</v>
      </c>
      <c r="D484" s="286" t="s">
        <v>655</v>
      </c>
      <c r="E484" s="287" t="s">
        <v>230</v>
      </c>
      <c r="F484" s="288">
        <v>30.013000000000002</v>
      </c>
      <c r="G484" s="39"/>
      <c r="H484" s="45"/>
    </row>
    <row r="485" s="2" customFormat="1" ht="16.8" customHeight="1">
      <c r="A485" s="39"/>
      <c r="B485" s="45"/>
      <c r="C485" s="289" t="s">
        <v>654</v>
      </c>
      <c r="D485" s="289" t="s">
        <v>1197</v>
      </c>
      <c r="E485" s="18" t="s">
        <v>19</v>
      </c>
      <c r="F485" s="290">
        <v>30.013000000000002</v>
      </c>
      <c r="G485" s="39"/>
      <c r="H485" s="45"/>
    </row>
    <row r="486" s="2" customFormat="1" ht="16.8" customHeight="1">
      <c r="A486" s="39"/>
      <c r="B486" s="45"/>
      <c r="C486" s="291" t="s">
        <v>1484</v>
      </c>
      <c r="D486" s="39"/>
      <c r="E486" s="39"/>
      <c r="F486" s="39"/>
      <c r="G486" s="39"/>
      <c r="H486" s="45"/>
    </row>
    <row r="487" s="2" customFormat="1" ht="16.8" customHeight="1">
      <c r="A487" s="39"/>
      <c r="B487" s="45"/>
      <c r="C487" s="289" t="s">
        <v>471</v>
      </c>
      <c r="D487" s="289" t="s">
        <v>472</v>
      </c>
      <c r="E487" s="18" t="s">
        <v>230</v>
      </c>
      <c r="F487" s="290">
        <v>30.013000000000002</v>
      </c>
      <c r="G487" s="39"/>
      <c r="H487" s="45"/>
    </row>
    <row r="488" s="2" customFormat="1" ht="16.8" customHeight="1">
      <c r="A488" s="39"/>
      <c r="B488" s="45"/>
      <c r="C488" s="289" t="s">
        <v>608</v>
      </c>
      <c r="D488" s="289" t="s">
        <v>1485</v>
      </c>
      <c r="E488" s="18" t="s">
        <v>230</v>
      </c>
      <c r="F488" s="290">
        <v>30.013000000000002</v>
      </c>
      <c r="G488" s="39"/>
      <c r="H488" s="45"/>
    </row>
    <row r="489" s="2" customFormat="1" ht="26.4" customHeight="1">
      <c r="A489" s="39"/>
      <c r="B489" s="45"/>
      <c r="C489" s="284" t="s">
        <v>1544</v>
      </c>
      <c r="D489" s="284" t="s">
        <v>152</v>
      </c>
      <c r="E489" s="39"/>
      <c r="F489" s="39"/>
      <c r="G489" s="39"/>
      <c r="H489" s="45"/>
    </row>
    <row r="490" s="2" customFormat="1" ht="16.8" customHeight="1">
      <c r="A490" s="39"/>
      <c r="B490" s="45"/>
      <c r="C490" s="285" t="s">
        <v>654</v>
      </c>
      <c r="D490" s="286" t="s">
        <v>655</v>
      </c>
      <c r="E490" s="287" t="s">
        <v>230</v>
      </c>
      <c r="F490" s="288">
        <v>28.213000000000001</v>
      </c>
      <c r="G490" s="39"/>
      <c r="H490" s="45"/>
    </row>
    <row r="491" s="2" customFormat="1" ht="16.8" customHeight="1">
      <c r="A491" s="39"/>
      <c r="B491" s="45"/>
      <c r="C491" s="289" t="s">
        <v>654</v>
      </c>
      <c r="D491" s="289" t="s">
        <v>1209</v>
      </c>
      <c r="E491" s="18" t="s">
        <v>19</v>
      </c>
      <c r="F491" s="290">
        <v>28.213000000000001</v>
      </c>
      <c r="G491" s="39"/>
      <c r="H491" s="45"/>
    </row>
    <row r="492" s="2" customFormat="1" ht="16.8" customHeight="1">
      <c r="A492" s="39"/>
      <c r="B492" s="45"/>
      <c r="C492" s="291" t="s">
        <v>1484</v>
      </c>
      <c r="D492" s="39"/>
      <c r="E492" s="39"/>
      <c r="F492" s="39"/>
      <c r="G492" s="39"/>
      <c r="H492" s="45"/>
    </row>
    <row r="493" s="2" customFormat="1" ht="16.8" customHeight="1">
      <c r="A493" s="39"/>
      <c r="B493" s="45"/>
      <c r="C493" s="289" t="s">
        <v>471</v>
      </c>
      <c r="D493" s="289" t="s">
        <v>472</v>
      </c>
      <c r="E493" s="18" t="s">
        <v>230</v>
      </c>
      <c r="F493" s="290">
        <v>28.213000000000001</v>
      </c>
      <c r="G493" s="39"/>
      <c r="H493" s="45"/>
    </row>
    <row r="494" s="2" customFormat="1" ht="16.8" customHeight="1">
      <c r="A494" s="39"/>
      <c r="B494" s="45"/>
      <c r="C494" s="289" t="s">
        <v>608</v>
      </c>
      <c r="D494" s="289" t="s">
        <v>1485</v>
      </c>
      <c r="E494" s="18" t="s">
        <v>230</v>
      </c>
      <c r="F494" s="290">
        <v>28.213000000000001</v>
      </c>
      <c r="G494" s="39"/>
      <c r="H494" s="45"/>
    </row>
    <row r="495" s="2" customFormat="1" ht="26.4" customHeight="1">
      <c r="A495" s="39"/>
      <c r="B495" s="45"/>
      <c r="C495" s="284" t="s">
        <v>1545</v>
      </c>
      <c r="D495" s="284" t="s">
        <v>155</v>
      </c>
      <c r="E495" s="39"/>
      <c r="F495" s="39"/>
      <c r="G495" s="39"/>
      <c r="H495" s="45"/>
    </row>
    <row r="496" s="2" customFormat="1" ht="16.8" customHeight="1">
      <c r="A496" s="39"/>
      <c r="B496" s="45"/>
      <c r="C496" s="285" t="s">
        <v>1221</v>
      </c>
      <c r="D496" s="286" t="s">
        <v>1222</v>
      </c>
      <c r="E496" s="287" t="s">
        <v>559</v>
      </c>
      <c r="F496" s="288">
        <v>20</v>
      </c>
      <c r="G496" s="39"/>
      <c r="H496" s="45"/>
    </row>
    <row r="497" s="2" customFormat="1" ht="16.8" customHeight="1">
      <c r="A497" s="39"/>
      <c r="B497" s="45"/>
      <c r="C497" s="289" t="s">
        <v>1221</v>
      </c>
      <c r="D497" s="289" t="s">
        <v>1229</v>
      </c>
      <c r="E497" s="18" t="s">
        <v>19</v>
      </c>
      <c r="F497" s="290">
        <v>20</v>
      </c>
      <c r="G497" s="39"/>
      <c r="H497" s="45"/>
    </row>
    <row r="498" s="2" customFormat="1" ht="16.8" customHeight="1">
      <c r="A498" s="39"/>
      <c r="B498" s="45"/>
      <c r="C498" s="291" t="s">
        <v>1484</v>
      </c>
      <c r="D498" s="39"/>
      <c r="E498" s="39"/>
      <c r="F498" s="39"/>
      <c r="G498" s="39"/>
      <c r="H498" s="45"/>
    </row>
    <row r="499" s="2" customFormat="1" ht="16.8" customHeight="1">
      <c r="A499" s="39"/>
      <c r="B499" s="45"/>
      <c r="C499" s="289" t="s">
        <v>1226</v>
      </c>
      <c r="D499" s="289" t="s">
        <v>1546</v>
      </c>
      <c r="E499" s="18" t="s">
        <v>559</v>
      </c>
      <c r="F499" s="290">
        <v>20</v>
      </c>
      <c r="G499" s="39"/>
      <c r="H499" s="45"/>
    </row>
    <row r="500" s="2" customFormat="1" ht="16.8" customHeight="1">
      <c r="A500" s="39"/>
      <c r="B500" s="45"/>
      <c r="C500" s="289" t="s">
        <v>1239</v>
      </c>
      <c r="D500" s="289" t="s">
        <v>1547</v>
      </c>
      <c r="E500" s="18" t="s">
        <v>559</v>
      </c>
      <c r="F500" s="290">
        <v>20</v>
      </c>
      <c r="G500" s="39"/>
      <c r="H500" s="45"/>
    </row>
    <row r="501" s="2" customFormat="1" ht="16.8" customHeight="1">
      <c r="A501" s="39"/>
      <c r="B501" s="45"/>
      <c r="C501" s="285" t="s">
        <v>790</v>
      </c>
      <c r="D501" s="286" t="s">
        <v>791</v>
      </c>
      <c r="E501" s="287" t="s">
        <v>559</v>
      </c>
      <c r="F501" s="288">
        <v>31</v>
      </c>
      <c r="G501" s="39"/>
      <c r="H501" s="45"/>
    </row>
    <row r="502" s="2" customFormat="1" ht="16.8" customHeight="1">
      <c r="A502" s="39"/>
      <c r="B502" s="45"/>
      <c r="C502" s="289" t="s">
        <v>790</v>
      </c>
      <c r="D502" s="289" t="s">
        <v>1224</v>
      </c>
      <c r="E502" s="18" t="s">
        <v>19</v>
      </c>
      <c r="F502" s="290">
        <v>31</v>
      </c>
      <c r="G502" s="39"/>
      <c r="H502" s="45"/>
    </row>
    <row r="503" s="2" customFormat="1" ht="16.8" customHeight="1">
      <c r="A503" s="39"/>
      <c r="B503" s="45"/>
      <c r="C503" s="291" t="s">
        <v>1484</v>
      </c>
      <c r="D503" s="39"/>
      <c r="E503" s="39"/>
      <c r="F503" s="39"/>
      <c r="G503" s="39"/>
      <c r="H503" s="45"/>
    </row>
    <row r="504" s="2" customFormat="1" ht="16.8" customHeight="1">
      <c r="A504" s="39"/>
      <c r="B504" s="45"/>
      <c r="C504" s="289" t="s">
        <v>812</v>
      </c>
      <c r="D504" s="289" t="s">
        <v>1494</v>
      </c>
      <c r="E504" s="18" t="s">
        <v>230</v>
      </c>
      <c r="F504" s="290">
        <v>57</v>
      </c>
      <c r="G504" s="39"/>
      <c r="H504" s="45"/>
    </row>
    <row r="505" s="2" customFormat="1" ht="16.8" customHeight="1">
      <c r="A505" s="39"/>
      <c r="B505" s="45"/>
      <c r="C505" s="289" t="s">
        <v>929</v>
      </c>
      <c r="D505" s="289" t="s">
        <v>1495</v>
      </c>
      <c r="E505" s="18" t="s">
        <v>559</v>
      </c>
      <c r="F505" s="290">
        <v>31</v>
      </c>
      <c r="G505" s="39"/>
      <c r="H505" s="45"/>
    </row>
    <row r="506" s="2" customFormat="1" ht="16.8" customHeight="1">
      <c r="A506" s="39"/>
      <c r="B506" s="45"/>
      <c r="C506" s="289" t="s">
        <v>933</v>
      </c>
      <c r="D506" s="289" t="s">
        <v>1496</v>
      </c>
      <c r="E506" s="18" t="s">
        <v>559</v>
      </c>
      <c r="F506" s="290">
        <v>31</v>
      </c>
      <c r="G506" s="39"/>
      <c r="H506" s="45"/>
    </row>
    <row r="507" s="2" customFormat="1" ht="16.8" customHeight="1">
      <c r="A507" s="39"/>
      <c r="B507" s="45"/>
      <c r="C507" s="289" t="s">
        <v>571</v>
      </c>
      <c r="D507" s="289" t="s">
        <v>1497</v>
      </c>
      <c r="E507" s="18" t="s">
        <v>559</v>
      </c>
      <c r="F507" s="290">
        <v>54</v>
      </c>
      <c r="G507" s="39"/>
      <c r="H507" s="45"/>
    </row>
    <row r="508" s="2" customFormat="1" ht="16.8" customHeight="1">
      <c r="A508" s="39"/>
      <c r="B508" s="45"/>
      <c r="C508" s="285" t="s">
        <v>793</v>
      </c>
      <c r="D508" s="286" t="s">
        <v>794</v>
      </c>
      <c r="E508" s="287" t="s">
        <v>559</v>
      </c>
      <c r="F508" s="288">
        <v>19</v>
      </c>
      <c r="G508" s="39"/>
      <c r="H508" s="45"/>
    </row>
    <row r="509" s="2" customFormat="1" ht="16.8" customHeight="1">
      <c r="A509" s="39"/>
      <c r="B509" s="45"/>
      <c r="C509" s="289" t="s">
        <v>793</v>
      </c>
      <c r="D509" s="289" t="s">
        <v>1225</v>
      </c>
      <c r="E509" s="18" t="s">
        <v>19</v>
      </c>
      <c r="F509" s="290">
        <v>19</v>
      </c>
      <c r="G509" s="39"/>
      <c r="H509" s="45"/>
    </row>
    <row r="510" s="2" customFormat="1" ht="16.8" customHeight="1">
      <c r="A510" s="39"/>
      <c r="B510" s="45"/>
      <c r="C510" s="291" t="s">
        <v>1484</v>
      </c>
      <c r="D510" s="39"/>
      <c r="E510" s="39"/>
      <c r="F510" s="39"/>
      <c r="G510" s="39"/>
      <c r="H510" s="45"/>
    </row>
    <row r="511" s="2" customFormat="1" ht="16.8" customHeight="1">
      <c r="A511" s="39"/>
      <c r="B511" s="45"/>
      <c r="C511" s="289" t="s">
        <v>812</v>
      </c>
      <c r="D511" s="289" t="s">
        <v>1494</v>
      </c>
      <c r="E511" s="18" t="s">
        <v>230</v>
      </c>
      <c r="F511" s="290">
        <v>57</v>
      </c>
      <c r="G511" s="39"/>
      <c r="H511" s="45"/>
    </row>
    <row r="512" s="2" customFormat="1" ht="16.8" customHeight="1">
      <c r="A512" s="39"/>
      <c r="B512" s="45"/>
      <c r="C512" s="289" t="s">
        <v>821</v>
      </c>
      <c r="D512" s="289" t="s">
        <v>1498</v>
      </c>
      <c r="E512" s="18" t="s">
        <v>230</v>
      </c>
      <c r="F512" s="290">
        <v>38</v>
      </c>
      <c r="G512" s="39"/>
      <c r="H512" s="45"/>
    </row>
    <row r="513" s="2" customFormat="1" ht="16.8" customHeight="1">
      <c r="A513" s="39"/>
      <c r="B513" s="45"/>
      <c r="C513" s="289" t="s">
        <v>850</v>
      </c>
      <c r="D513" s="289" t="s">
        <v>1499</v>
      </c>
      <c r="E513" s="18" t="s">
        <v>230</v>
      </c>
      <c r="F513" s="290">
        <v>38</v>
      </c>
      <c r="G513" s="39"/>
      <c r="H513" s="45"/>
    </row>
    <row r="514" s="2" customFormat="1" ht="16.8" customHeight="1">
      <c r="A514" s="39"/>
      <c r="B514" s="45"/>
      <c r="C514" s="289" t="s">
        <v>853</v>
      </c>
      <c r="D514" s="289" t="s">
        <v>1500</v>
      </c>
      <c r="E514" s="18" t="s">
        <v>230</v>
      </c>
      <c r="F514" s="290">
        <v>38</v>
      </c>
      <c r="G514" s="39"/>
      <c r="H514" s="45"/>
    </row>
    <row r="515" s="2" customFormat="1" ht="16.8" customHeight="1">
      <c r="A515" s="39"/>
      <c r="B515" s="45"/>
      <c r="C515" s="289" t="s">
        <v>919</v>
      </c>
      <c r="D515" s="289" t="s">
        <v>1501</v>
      </c>
      <c r="E515" s="18" t="s">
        <v>559</v>
      </c>
      <c r="F515" s="290">
        <v>38</v>
      </c>
      <c r="G515" s="39"/>
      <c r="H515" s="45"/>
    </row>
    <row r="516" s="2" customFormat="1" ht="16.8" customHeight="1">
      <c r="A516" s="39"/>
      <c r="B516" s="45"/>
      <c r="C516" s="289" t="s">
        <v>923</v>
      </c>
      <c r="D516" s="289" t="s">
        <v>1502</v>
      </c>
      <c r="E516" s="18" t="s">
        <v>559</v>
      </c>
      <c r="F516" s="290">
        <v>38</v>
      </c>
      <c r="G516" s="39"/>
      <c r="H516" s="45"/>
    </row>
    <row r="517" s="2" customFormat="1" ht="16.8" customHeight="1">
      <c r="A517" s="39"/>
      <c r="B517" s="45"/>
      <c r="C517" s="289" t="s">
        <v>926</v>
      </c>
      <c r="D517" s="289" t="s">
        <v>1503</v>
      </c>
      <c r="E517" s="18" t="s">
        <v>559</v>
      </c>
      <c r="F517" s="290">
        <v>38</v>
      </c>
      <c r="G517" s="39"/>
      <c r="H517" s="45"/>
    </row>
    <row r="518" s="2" customFormat="1" ht="16.8" customHeight="1">
      <c r="A518" s="39"/>
      <c r="B518" s="45"/>
      <c r="C518" s="289" t="s">
        <v>571</v>
      </c>
      <c r="D518" s="289" t="s">
        <v>1497</v>
      </c>
      <c r="E518" s="18" t="s">
        <v>559</v>
      </c>
      <c r="F518" s="290">
        <v>54</v>
      </c>
      <c r="G518" s="39"/>
      <c r="H518" s="45"/>
    </row>
    <row r="519" s="2" customFormat="1" ht="16.8" customHeight="1">
      <c r="A519" s="39"/>
      <c r="B519" s="45"/>
      <c r="C519" s="289" t="s">
        <v>938</v>
      </c>
      <c r="D519" s="289" t="s">
        <v>1504</v>
      </c>
      <c r="E519" s="18" t="s">
        <v>559</v>
      </c>
      <c r="F519" s="290">
        <v>23</v>
      </c>
      <c r="G519" s="39"/>
      <c r="H519" s="45"/>
    </row>
    <row r="520" s="2" customFormat="1" ht="16.8" customHeight="1">
      <c r="A520" s="39"/>
      <c r="B520" s="45"/>
      <c r="C520" s="289" t="s">
        <v>941</v>
      </c>
      <c r="D520" s="289" t="s">
        <v>1505</v>
      </c>
      <c r="E520" s="18" t="s">
        <v>559</v>
      </c>
      <c r="F520" s="290">
        <v>23</v>
      </c>
      <c r="G520" s="39"/>
      <c r="H520" s="45"/>
    </row>
    <row r="521" s="2" customFormat="1" ht="16.8" customHeight="1">
      <c r="A521" s="39"/>
      <c r="B521" s="45"/>
      <c r="C521" s="285" t="s">
        <v>783</v>
      </c>
      <c r="D521" s="286" t="s">
        <v>784</v>
      </c>
      <c r="E521" s="287" t="s">
        <v>559</v>
      </c>
      <c r="F521" s="288">
        <v>24</v>
      </c>
      <c r="G521" s="39"/>
      <c r="H521" s="45"/>
    </row>
    <row r="522" s="2" customFormat="1" ht="16.8" customHeight="1">
      <c r="A522" s="39"/>
      <c r="B522" s="45"/>
      <c r="C522" s="289" t="s">
        <v>783</v>
      </c>
      <c r="D522" s="289" t="s">
        <v>1035</v>
      </c>
      <c r="E522" s="18" t="s">
        <v>19</v>
      </c>
      <c r="F522" s="290">
        <v>24</v>
      </c>
      <c r="G522" s="39"/>
      <c r="H522" s="45"/>
    </row>
    <row r="523" s="2" customFormat="1" ht="16.8" customHeight="1">
      <c r="A523" s="39"/>
      <c r="B523" s="45"/>
      <c r="C523" s="291" t="s">
        <v>1484</v>
      </c>
      <c r="D523" s="39"/>
      <c r="E523" s="39"/>
      <c r="F523" s="39"/>
      <c r="G523" s="39"/>
      <c r="H523" s="45"/>
    </row>
    <row r="524" s="2" customFormat="1" ht="16.8" customHeight="1">
      <c r="A524" s="39"/>
      <c r="B524" s="45"/>
      <c r="C524" s="289" t="s">
        <v>947</v>
      </c>
      <c r="D524" s="289" t="s">
        <v>1506</v>
      </c>
      <c r="E524" s="18" t="s">
        <v>559</v>
      </c>
      <c r="F524" s="290">
        <v>24</v>
      </c>
      <c r="G524" s="39"/>
      <c r="H524" s="45"/>
    </row>
    <row r="525" s="2" customFormat="1" ht="16.8" customHeight="1">
      <c r="A525" s="39"/>
      <c r="B525" s="45"/>
      <c r="C525" s="289" t="s">
        <v>987</v>
      </c>
      <c r="D525" s="289" t="s">
        <v>988</v>
      </c>
      <c r="E525" s="18" t="s">
        <v>559</v>
      </c>
      <c r="F525" s="290">
        <v>18</v>
      </c>
      <c r="G525" s="39"/>
      <c r="H525" s="45"/>
    </row>
    <row r="526" s="2" customFormat="1">
      <c r="A526" s="39"/>
      <c r="B526" s="45"/>
      <c r="C526" s="289" t="s">
        <v>908</v>
      </c>
      <c r="D526" s="289" t="s">
        <v>1507</v>
      </c>
      <c r="E526" s="18" t="s">
        <v>559</v>
      </c>
      <c r="F526" s="290">
        <v>24</v>
      </c>
      <c r="G526" s="39"/>
      <c r="H526" s="45"/>
    </row>
    <row r="527" s="2" customFormat="1" ht="16.8" customHeight="1">
      <c r="A527" s="39"/>
      <c r="B527" s="45"/>
      <c r="C527" s="285" t="s">
        <v>786</v>
      </c>
      <c r="D527" s="286" t="s">
        <v>787</v>
      </c>
      <c r="E527" s="287" t="s">
        <v>230</v>
      </c>
      <c r="F527" s="288">
        <v>57</v>
      </c>
      <c r="G527" s="39"/>
      <c r="H527" s="45"/>
    </row>
    <row r="528" s="2" customFormat="1" ht="16.8" customHeight="1">
      <c r="A528" s="39"/>
      <c r="B528" s="45"/>
      <c r="C528" s="289" t="s">
        <v>19</v>
      </c>
      <c r="D528" s="289" t="s">
        <v>815</v>
      </c>
      <c r="E528" s="18" t="s">
        <v>19</v>
      </c>
      <c r="F528" s="290">
        <v>0</v>
      </c>
      <c r="G528" s="39"/>
      <c r="H528" s="45"/>
    </row>
    <row r="529" s="2" customFormat="1" ht="16.8" customHeight="1">
      <c r="A529" s="39"/>
      <c r="B529" s="45"/>
      <c r="C529" s="289" t="s">
        <v>786</v>
      </c>
      <c r="D529" s="289" t="s">
        <v>1223</v>
      </c>
      <c r="E529" s="18" t="s">
        <v>19</v>
      </c>
      <c r="F529" s="290">
        <v>57</v>
      </c>
      <c r="G529" s="39"/>
      <c r="H529" s="45"/>
    </row>
    <row r="530" s="2" customFormat="1" ht="16.8" customHeight="1">
      <c r="A530" s="39"/>
      <c r="B530" s="45"/>
      <c r="C530" s="291" t="s">
        <v>1484</v>
      </c>
      <c r="D530" s="39"/>
      <c r="E530" s="39"/>
      <c r="F530" s="39"/>
      <c r="G530" s="39"/>
      <c r="H530" s="45"/>
    </row>
    <row r="531" s="2" customFormat="1" ht="16.8" customHeight="1">
      <c r="A531" s="39"/>
      <c r="B531" s="45"/>
      <c r="C531" s="289" t="s">
        <v>812</v>
      </c>
      <c r="D531" s="289" t="s">
        <v>1494</v>
      </c>
      <c r="E531" s="18" t="s">
        <v>230</v>
      </c>
      <c r="F531" s="290">
        <v>57</v>
      </c>
      <c r="G531" s="39"/>
      <c r="H531" s="45"/>
    </row>
    <row r="532" s="2" customFormat="1" ht="16.8" customHeight="1">
      <c r="A532" s="39"/>
      <c r="B532" s="45"/>
      <c r="C532" s="289" t="s">
        <v>892</v>
      </c>
      <c r="D532" s="289" t="s">
        <v>1508</v>
      </c>
      <c r="E532" s="18" t="s">
        <v>230</v>
      </c>
      <c r="F532" s="290">
        <v>76</v>
      </c>
      <c r="G532" s="39"/>
      <c r="H532" s="45"/>
    </row>
    <row r="533" s="2" customFormat="1">
      <c r="A533" s="39"/>
      <c r="B533" s="45"/>
      <c r="C533" s="289" t="s">
        <v>895</v>
      </c>
      <c r="D533" s="289" t="s">
        <v>1509</v>
      </c>
      <c r="E533" s="18" t="s">
        <v>230</v>
      </c>
      <c r="F533" s="290">
        <v>57</v>
      </c>
      <c r="G533" s="39"/>
      <c r="H533" s="45"/>
    </row>
    <row r="534" s="2" customFormat="1" ht="16.8" customHeight="1">
      <c r="A534" s="39"/>
      <c r="B534" s="45"/>
      <c r="C534" s="285" t="s">
        <v>796</v>
      </c>
      <c r="D534" s="286" t="s">
        <v>797</v>
      </c>
      <c r="E534" s="287" t="s">
        <v>230</v>
      </c>
      <c r="F534" s="288">
        <v>19</v>
      </c>
      <c r="G534" s="39"/>
      <c r="H534" s="45"/>
    </row>
    <row r="535" s="2" customFormat="1" ht="16.8" customHeight="1">
      <c r="A535" s="39"/>
      <c r="B535" s="45"/>
      <c r="C535" s="289" t="s">
        <v>796</v>
      </c>
      <c r="D535" s="289" t="s">
        <v>818</v>
      </c>
      <c r="E535" s="18" t="s">
        <v>19</v>
      </c>
      <c r="F535" s="290">
        <v>19</v>
      </c>
      <c r="G535" s="39"/>
      <c r="H535" s="45"/>
    </row>
    <row r="536" s="2" customFormat="1" ht="16.8" customHeight="1">
      <c r="A536" s="39"/>
      <c r="B536" s="45"/>
      <c r="C536" s="291" t="s">
        <v>1484</v>
      </c>
      <c r="D536" s="39"/>
      <c r="E536" s="39"/>
      <c r="F536" s="39"/>
      <c r="G536" s="39"/>
      <c r="H536" s="45"/>
    </row>
    <row r="537" s="2" customFormat="1" ht="16.8" customHeight="1">
      <c r="A537" s="39"/>
      <c r="B537" s="45"/>
      <c r="C537" s="289" t="s">
        <v>812</v>
      </c>
      <c r="D537" s="289" t="s">
        <v>1494</v>
      </c>
      <c r="E537" s="18" t="s">
        <v>230</v>
      </c>
      <c r="F537" s="290">
        <v>57</v>
      </c>
      <c r="G537" s="39"/>
      <c r="H537" s="45"/>
    </row>
    <row r="538" s="2" customFormat="1" ht="16.8" customHeight="1">
      <c r="A538" s="39"/>
      <c r="B538" s="45"/>
      <c r="C538" s="289" t="s">
        <v>801</v>
      </c>
      <c r="D538" s="289" t="s">
        <v>1510</v>
      </c>
      <c r="E538" s="18" t="s">
        <v>230</v>
      </c>
      <c r="F538" s="290">
        <v>19</v>
      </c>
      <c r="G538" s="39"/>
      <c r="H538" s="45"/>
    </row>
    <row r="539" s="2" customFormat="1" ht="16.8" customHeight="1">
      <c r="A539" s="39"/>
      <c r="B539" s="45"/>
      <c r="C539" s="289" t="s">
        <v>805</v>
      </c>
      <c r="D539" s="289" t="s">
        <v>1511</v>
      </c>
      <c r="E539" s="18" t="s">
        <v>230</v>
      </c>
      <c r="F539" s="290">
        <v>19</v>
      </c>
      <c r="G539" s="39"/>
      <c r="H539" s="45"/>
    </row>
    <row r="540" s="2" customFormat="1" ht="16.8" customHeight="1">
      <c r="A540" s="39"/>
      <c r="B540" s="45"/>
      <c r="C540" s="289" t="s">
        <v>228</v>
      </c>
      <c r="D540" s="289" t="s">
        <v>1512</v>
      </c>
      <c r="E540" s="18" t="s">
        <v>230</v>
      </c>
      <c r="F540" s="290">
        <v>19</v>
      </c>
      <c r="G540" s="39"/>
      <c r="H540" s="45"/>
    </row>
    <row r="541" s="2" customFormat="1" ht="16.8" customHeight="1">
      <c r="A541" s="39"/>
      <c r="B541" s="45"/>
      <c r="C541" s="289" t="s">
        <v>809</v>
      </c>
      <c r="D541" s="289" t="s">
        <v>1513</v>
      </c>
      <c r="E541" s="18" t="s">
        <v>230</v>
      </c>
      <c r="F541" s="290">
        <v>19</v>
      </c>
      <c r="G541" s="39"/>
      <c r="H541" s="45"/>
    </row>
    <row r="542" s="2" customFormat="1" ht="16.8" customHeight="1">
      <c r="A542" s="39"/>
      <c r="B542" s="45"/>
      <c r="C542" s="289" t="s">
        <v>880</v>
      </c>
      <c r="D542" s="289" t="s">
        <v>1514</v>
      </c>
      <c r="E542" s="18" t="s">
        <v>230</v>
      </c>
      <c r="F542" s="290">
        <v>19</v>
      </c>
      <c r="G542" s="39"/>
      <c r="H542" s="45"/>
    </row>
    <row r="543" s="2" customFormat="1" ht="16.8" customHeight="1">
      <c r="A543" s="39"/>
      <c r="B543" s="45"/>
      <c r="C543" s="289" t="s">
        <v>883</v>
      </c>
      <c r="D543" s="289" t="s">
        <v>1515</v>
      </c>
      <c r="E543" s="18" t="s">
        <v>230</v>
      </c>
      <c r="F543" s="290">
        <v>19</v>
      </c>
      <c r="G543" s="39"/>
      <c r="H543" s="45"/>
    </row>
    <row r="544" s="2" customFormat="1" ht="16.8" customHeight="1">
      <c r="A544" s="39"/>
      <c r="B544" s="45"/>
      <c r="C544" s="289" t="s">
        <v>886</v>
      </c>
      <c r="D544" s="289" t="s">
        <v>1516</v>
      </c>
      <c r="E544" s="18" t="s">
        <v>230</v>
      </c>
      <c r="F544" s="290">
        <v>19</v>
      </c>
      <c r="G544" s="39"/>
      <c r="H544" s="45"/>
    </row>
    <row r="545" s="2" customFormat="1" ht="16.8" customHeight="1">
      <c r="A545" s="39"/>
      <c r="B545" s="45"/>
      <c r="C545" s="289" t="s">
        <v>889</v>
      </c>
      <c r="D545" s="289" t="s">
        <v>1517</v>
      </c>
      <c r="E545" s="18" t="s">
        <v>230</v>
      </c>
      <c r="F545" s="290">
        <v>19</v>
      </c>
      <c r="G545" s="39"/>
      <c r="H545" s="45"/>
    </row>
    <row r="546" s="2" customFormat="1" ht="16.8" customHeight="1">
      <c r="A546" s="39"/>
      <c r="B546" s="45"/>
      <c r="C546" s="289" t="s">
        <v>892</v>
      </c>
      <c r="D546" s="289" t="s">
        <v>1508</v>
      </c>
      <c r="E546" s="18" t="s">
        <v>230</v>
      </c>
      <c r="F546" s="290">
        <v>76</v>
      </c>
      <c r="G546" s="39"/>
      <c r="H546" s="45"/>
    </row>
    <row r="547" s="2" customFormat="1" ht="16.8" customHeight="1">
      <c r="A547" s="39"/>
      <c r="B547" s="45"/>
      <c r="C547" s="289" t="s">
        <v>898</v>
      </c>
      <c r="D547" s="289" t="s">
        <v>1518</v>
      </c>
      <c r="E547" s="18" t="s">
        <v>230</v>
      </c>
      <c r="F547" s="290">
        <v>19</v>
      </c>
      <c r="G547" s="39"/>
      <c r="H547" s="45"/>
    </row>
    <row r="548" s="2" customFormat="1" ht="16.8" customHeight="1">
      <c r="A548" s="39"/>
      <c r="B548" s="45"/>
      <c r="C548" s="285" t="s">
        <v>654</v>
      </c>
      <c r="D548" s="286" t="s">
        <v>655</v>
      </c>
      <c r="E548" s="287" t="s">
        <v>230</v>
      </c>
      <c r="F548" s="288">
        <v>15.300000000000001</v>
      </c>
      <c r="G548" s="39"/>
      <c r="H548" s="45"/>
    </row>
    <row r="549" s="2" customFormat="1" ht="16.8" customHeight="1">
      <c r="A549" s="39"/>
      <c r="B549" s="45"/>
      <c r="C549" s="289" t="s">
        <v>654</v>
      </c>
      <c r="D549" s="289" t="s">
        <v>1238</v>
      </c>
      <c r="E549" s="18" t="s">
        <v>19</v>
      </c>
      <c r="F549" s="290">
        <v>15.300000000000001</v>
      </c>
      <c r="G549" s="39"/>
      <c r="H549" s="45"/>
    </row>
    <row r="550" s="2" customFormat="1" ht="16.8" customHeight="1">
      <c r="A550" s="39"/>
      <c r="B550" s="45"/>
      <c r="C550" s="291" t="s">
        <v>1484</v>
      </c>
      <c r="D550" s="39"/>
      <c r="E550" s="39"/>
      <c r="F550" s="39"/>
      <c r="G550" s="39"/>
      <c r="H550" s="45"/>
    </row>
    <row r="551" s="2" customFormat="1" ht="16.8" customHeight="1">
      <c r="A551" s="39"/>
      <c r="B551" s="45"/>
      <c r="C551" s="289" t="s">
        <v>471</v>
      </c>
      <c r="D551" s="289" t="s">
        <v>472</v>
      </c>
      <c r="E551" s="18" t="s">
        <v>230</v>
      </c>
      <c r="F551" s="290">
        <v>15.300000000000001</v>
      </c>
      <c r="G551" s="39"/>
      <c r="H551" s="45"/>
    </row>
    <row r="552" s="2" customFormat="1" ht="16.8" customHeight="1">
      <c r="A552" s="39"/>
      <c r="B552" s="45"/>
      <c r="C552" s="289" t="s">
        <v>608</v>
      </c>
      <c r="D552" s="289" t="s">
        <v>1485</v>
      </c>
      <c r="E552" s="18" t="s">
        <v>230</v>
      </c>
      <c r="F552" s="290">
        <v>15.300000000000001</v>
      </c>
      <c r="G552" s="39"/>
      <c r="H552" s="45"/>
    </row>
    <row r="553" s="2" customFormat="1" ht="16.8" customHeight="1">
      <c r="A553" s="39"/>
      <c r="B553" s="45"/>
      <c r="C553" s="285" t="s">
        <v>769</v>
      </c>
      <c r="D553" s="286" t="s">
        <v>770</v>
      </c>
      <c r="E553" s="287" t="s">
        <v>248</v>
      </c>
      <c r="F553" s="288">
        <v>1.3200000000000001</v>
      </c>
      <c r="G553" s="39"/>
      <c r="H553" s="45"/>
    </row>
    <row r="554" s="2" customFormat="1" ht="16.8" customHeight="1">
      <c r="A554" s="39"/>
      <c r="B554" s="45"/>
      <c r="C554" s="289" t="s">
        <v>769</v>
      </c>
      <c r="D554" s="289" t="s">
        <v>863</v>
      </c>
      <c r="E554" s="18" t="s">
        <v>19</v>
      </c>
      <c r="F554" s="290">
        <v>1.3200000000000001</v>
      </c>
      <c r="G554" s="39"/>
      <c r="H554" s="45"/>
    </row>
    <row r="555" s="2" customFormat="1" ht="16.8" customHeight="1">
      <c r="A555" s="39"/>
      <c r="B555" s="45"/>
      <c r="C555" s="291" t="s">
        <v>1484</v>
      </c>
      <c r="D555" s="39"/>
      <c r="E555" s="39"/>
      <c r="F555" s="39"/>
      <c r="G555" s="39"/>
      <c r="H555" s="45"/>
    </row>
    <row r="556" s="2" customFormat="1" ht="16.8" customHeight="1">
      <c r="A556" s="39"/>
      <c r="B556" s="45"/>
      <c r="C556" s="289" t="s">
        <v>860</v>
      </c>
      <c r="D556" s="289" t="s">
        <v>1519</v>
      </c>
      <c r="E556" s="18" t="s">
        <v>248</v>
      </c>
      <c r="F556" s="290">
        <v>1.3200000000000001</v>
      </c>
      <c r="G556" s="39"/>
      <c r="H556" s="45"/>
    </row>
    <row r="557" s="2" customFormat="1" ht="16.8" customHeight="1">
      <c r="A557" s="39"/>
      <c r="B557" s="45"/>
      <c r="C557" s="289" t="s">
        <v>274</v>
      </c>
      <c r="D557" s="289" t="s">
        <v>1520</v>
      </c>
      <c r="E557" s="18" t="s">
        <v>248</v>
      </c>
      <c r="F557" s="290">
        <v>46.124000000000002</v>
      </c>
      <c r="G557" s="39"/>
      <c r="H557" s="45"/>
    </row>
    <row r="558" s="2" customFormat="1" ht="16.8" customHeight="1">
      <c r="A558" s="39"/>
      <c r="B558" s="45"/>
      <c r="C558" s="285" t="s">
        <v>778</v>
      </c>
      <c r="D558" s="286" t="s">
        <v>779</v>
      </c>
      <c r="E558" s="287" t="s">
        <v>248</v>
      </c>
      <c r="F558" s="288">
        <v>64.400000000000006</v>
      </c>
      <c r="G558" s="39"/>
      <c r="H558" s="45"/>
    </row>
    <row r="559" s="2" customFormat="1" ht="16.8" customHeight="1">
      <c r="A559" s="39"/>
      <c r="B559" s="45"/>
      <c r="C559" s="289" t="s">
        <v>19</v>
      </c>
      <c r="D559" s="289" t="s">
        <v>1231</v>
      </c>
      <c r="E559" s="18" t="s">
        <v>19</v>
      </c>
      <c r="F559" s="290">
        <v>64.400000000000006</v>
      </c>
      <c r="G559" s="39"/>
      <c r="H559" s="45"/>
    </row>
    <row r="560" s="2" customFormat="1" ht="16.8" customHeight="1">
      <c r="A560" s="39"/>
      <c r="B560" s="45"/>
      <c r="C560" s="289" t="s">
        <v>778</v>
      </c>
      <c r="D560" s="289" t="s">
        <v>245</v>
      </c>
      <c r="E560" s="18" t="s">
        <v>19</v>
      </c>
      <c r="F560" s="290">
        <v>64.400000000000006</v>
      </c>
      <c r="G560" s="39"/>
      <c r="H560" s="45"/>
    </row>
    <row r="561" s="2" customFormat="1" ht="16.8" customHeight="1">
      <c r="A561" s="39"/>
      <c r="B561" s="45"/>
      <c r="C561" s="291" t="s">
        <v>1484</v>
      </c>
      <c r="D561" s="39"/>
      <c r="E561" s="39"/>
      <c r="F561" s="39"/>
      <c r="G561" s="39"/>
      <c r="H561" s="45"/>
    </row>
    <row r="562" s="2" customFormat="1" ht="16.8" customHeight="1">
      <c r="A562" s="39"/>
      <c r="B562" s="45"/>
      <c r="C562" s="289" t="s">
        <v>246</v>
      </c>
      <c r="D562" s="289" t="s">
        <v>1522</v>
      </c>
      <c r="E562" s="18" t="s">
        <v>248</v>
      </c>
      <c r="F562" s="290">
        <v>64.400000000000006</v>
      </c>
      <c r="G562" s="39"/>
      <c r="H562" s="45"/>
    </row>
    <row r="563" s="2" customFormat="1">
      <c r="A563" s="39"/>
      <c r="B563" s="45"/>
      <c r="C563" s="289" t="s">
        <v>832</v>
      </c>
      <c r="D563" s="289" t="s">
        <v>1523</v>
      </c>
      <c r="E563" s="18" t="s">
        <v>248</v>
      </c>
      <c r="F563" s="290">
        <v>18.276</v>
      </c>
      <c r="G563" s="39"/>
      <c r="H563" s="45"/>
    </row>
    <row r="564" s="2" customFormat="1">
      <c r="A564" s="39"/>
      <c r="B564" s="45"/>
      <c r="C564" s="289" t="s">
        <v>836</v>
      </c>
      <c r="D564" s="289" t="s">
        <v>1524</v>
      </c>
      <c r="E564" s="18" t="s">
        <v>248</v>
      </c>
      <c r="F564" s="290">
        <v>182.75999999999999</v>
      </c>
      <c r="G564" s="39"/>
      <c r="H564" s="45"/>
    </row>
    <row r="565" s="2" customFormat="1" ht="16.8" customHeight="1">
      <c r="A565" s="39"/>
      <c r="B565" s="45"/>
      <c r="C565" s="289" t="s">
        <v>844</v>
      </c>
      <c r="D565" s="289" t="s">
        <v>1525</v>
      </c>
      <c r="E565" s="18" t="s">
        <v>248</v>
      </c>
      <c r="F565" s="290">
        <v>18.276</v>
      </c>
      <c r="G565" s="39"/>
      <c r="H565" s="45"/>
    </row>
    <row r="566" s="2" customFormat="1" ht="16.8" customHeight="1">
      <c r="A566" s="39"/>
      <c r="B566" s="45"/>
      <c r="C566" s="289" t="s">
        <v>274</v>
      </c>
      <c r="D566" s="289" t="s">
        <v>1520</v>
      </c>
      <c r="E566" s="18" t="s">
        <v>248</v>
      </c>
      <c r="F566" s="290">
        <v>46.124000000000002</v>
      </c>
      <c r="G566" s="39"/>
      <c r="H566" s="45"/>
    </row>
    <row r="567" s="2" customFormat="1" ht="16.8" customHeight="1">
      <c r="A567" s="39"/>
      <c r="B567" s="45"/>
      <c r="C567" s="285" t="s">
        <v>775</v>
      </c>
      <c r="D567" s="286" t="s">
        <v>776</v>
      </c>
      <c r="E567" s="287" t="s">
        <v>248</v>
      </c>
      <c r="F567" s="288">
        <v>46.124000000000002</v>
      </c>
      <c r="G567" s="39"/>
      <c r="H567" s="45"/>
    </row>
    <row r="568" s="2" customFormat="1" ht="16.8" customHeight="1">
      <c r="A568" s="39"/>
      <c r="B568" s="45"/>
      <c r="C568" s="289" t="s">
        <v>19</v>
      </c>
      <c r="D568" s="289" t="s">
        <v>848</v>
      </c>
      <c r="E568" s="18" t="s">
        <v>19</v>
      </c>
      <c r="F568" s="290">
        <v>64.400000000000006</v>
      </c>
      <c r="G568" s="39"/>
      <c r="H568" s="45"/>
    </row>
    <row r="569" s="2" customFormat="1" ht="16.8" customHeight="1">
      <c r="A569" s="39"/>
      <c r="B569" s="45"/>
      <c r="C569" s="289" t="s">
        <v>19</v>
      </c>
      <c r="D569" s="289" t="s">
        <v>849</v>
      </c>
      <c r="E569" s="18" t="s">
        <v>19</v>
      </c>
      <c r="F569" s="290">
        <v>-18.276</v>
      </c>
      <c r="G569" s="39"/>
      <c r="H569" s="45"/>
    </row>
    <row r="570" s="2" customFormat="1" ht="16.8" customHeight="1">
      <c r="A570" s="39"/>
      <c r="B570" s="45"/>
      <c r="C570" s="289" t="s">
        <v>775</v>
      </c>
      <c r="D570" s="289" t="s">
        <v>245</v>
      </c>
      <c r="E570" s="18" t="s">
        <v>19</v>
      </c>
      <c r="F570" s="290">
        <v>46.124000000000002</v>
      </c>
      <c r="G570" s="39"/>
      <c r="H570" s="45"/>
    </row>
    <row r="571" s="2" customFormat="1" ht="16.8" customHeight="1">
      <c r="A571" s="39"/>
      <c r="B571" s="45"/>
      <c r="C571" s="291" t="s">
        <v>1484</v>
      </c>
      <c r="D571" s="39"/>
      <c r="E571" s="39"/>
      <c r="F571" s="39"/>
      <c r="G571" s="39"/>
      <c r="H571" s="45"/>
    </row>
    <row r="572" s="2" customFormat="1" ht="16.8" customHeight="1">
      <c r="A572" s="39"/>
      <c r="B572" s="45"/>
      <c r="C572" s="289" t="s">
        <v>274</v>
      </c>
      <c r="D572" s="289" t="s">
        <v>1520</v>
      </c>
      <c r="E572" s="18" t="s">
        <v>248</v>
      </c>
      <c r="F572" s="290">
        <v>46.124000000000002</v>
      </c>
      <c r="G572" s="39"/>
      <c r="H572" s="45"/>
    </row>
    <row r="573" s="2" customFormat="1">
      <c r="A573" s="39"/>
      <c r="B573" s="45"/>
      <c r="C573" s="289" t="s">
        <v>832</v>
      </c>
      <c r="D573" s="289" t="s">
        <v>1523</v>
      </c>
      <c r="E573" s="18" t="s">
        <v>248</v>
      </c>
      <c r="F573" s="290">
        <v>18.276</v>
      </c>
      <c r="G573" s="39"/>
      <c r="H573" s="45"/>
    </row>
    <row r="574" s="2" customFormat="1">
      <c r="A574" s="39"/>
      <c r="B574" s="45"/>
      <c r="C574" s="289" t="s">
        <v>836</v>
      </c>
      <c r="D574" s="289" t="s">
        <v>1524</v>
      </c>
      <c r="E574" s="18" t="s">
        <v>248</v>
      </c>
      <c r="F574" s="290">
        <v>182.75999999999999</v>
      </c>
      <c r="G574" s="39"/>
      <c r="H574" s="45"/>
    </row>
    <row r="575" s="2" customFormat="1" ht="16.8" customHeight="1">
      <c r="A575" s="39"/>
      <c r="B575" s="45"/>
      <c r="C575" s="289" t="s">
        <v>844</v>
      </c>
      <c r="D575" s="289" t="s">
        <v>1525</v>
      </c>
      <c r="E575" s="18" t="s">
        <v>248</v>
      </c>
      <c r="F575" s="290">
        <v>18.276</v>
      </c>
      <c r="G575" s="39"/>
      <c r="H575" s="45"/>
    </row>
    <row r="576" s="2" customFormat="1" ht="16.8" customHeight="1">
      <c r="A576" s="39"/>
      <c r="B576" s="45"/>
      <c r="C576" s="285" t="s">
        <v>772</v>
      </c>
      <c r="D576" s="286" t="s">
        <v>773</v>
      </c>
      <c r="E576" s="287" t="s">
        <v>248</v>
      </c>
      <c r="F576" s="288">
        <v>18.84</v>
      </c>
      <c r="G576" s="39"/>
      <c r="H576" s="45"/>
    </row>
    <row r="577" s="2" customFormat="1" ht="16.8" customHeight="1">
      <c r="A577" s="39"/>
      <c r="B577" s="45"/>
      <c r="C577" s="289" t="s">
        <v>19</v>
      </c>
      <c r="D577" s="289" t="s">
        <v>867</v>
      </c>
      <c r="E577" s="18" t="s">
        <v>19</v>
      </c>
      <c r="F577" s="290">
        <v>0</v>
      </c>
      <c r="G577" s="39"/>
      <c r="H577" s="45"/>
    </row>
    <row r="578" s="2" customFormat="1" ht="16.8" customHeight="1">
      <c r="A578" s="39"/>
      <c r="B578" s="45"/>
      <c r="C578" s="289" t="s">
        <v>19</v>
      </c>
      <c r="D578" s="289" t="s">
        <v>868</v>
      </c>
      <c r="E578" s="18" t="s">
        <v>19</v>
      </c>
      <c r="F578" s="290">
        <v>15.84</v>
      </c>
      <c r="G578" s="39"/>
      <c r="H578" s="45"/>
    </row>
    <row r="579" s="2" customFormat="1" ht="16.8" customHeight="1">
      <c r="A579" s="39"/>
      <c r="B579" s="45"/>
      <c r="C579" s="289" t="s">
        <v>19</v>
      </c>
      <c r="D579" s="289" t="s">
        <v>869</v>
      </c>
      <c r="E579" s="18" t="s">
        <v>19</v>
      </c>
      <c r="F579" s="290">
        <v>3</v>
      </c>
      <c r="G579" s="39"/>
      <c r="H579" s="45"/>
    </row>
    <row r="580" s="2" customFormat="1" ht="16.8" customHeight="1">
      <c r="A580" s="39"/>
      <c r="B580" s="45"/>
      <c r="C580" s="289" t="s">
        <v>772</v>
      </c>
      <c r="D580" s="289" t="s">
        <v>245</v>
      </c>
      <c r="E580" s="18" t="s">
        <v>19</v>
      </c>
      <c r="F580" s="290">
        <v>18.84</v>
      </c>
      <c r="G580" s="39"/>
      <c r="H580" s="45"/>
    </row>
    <row r="581" s="2" customFormat="1" ht="16.8" customHeight="1">
      <c r="A581" s="39"/>
      <c r="B581" s="45"/>
      <c r="C581" s="291" t="s">
        <v>1484</v>
      </c>
      <c r="D581" s="39"/>
      <c r="E581" s="39"/>
      <c r="F581" s="39"/>
      <c r="G581" s="39"/>
      <c r="H581" s="45"/>
    </row>
    <row r="582" s="2" customFormat="1" ht="16.8" customHeight="1">
      <c r="A582" s="39"/>
      <c r="B582" s="45"/>
      <c r="C582" s="289" t="s">
        <v>864</v>
      </c>
      <c r="D582" s="289" t="s">
        <v>1526</v>
      </c>
      <c r="E582" s="18" t="s">
        <v>248</v>
      </c>
      <c r="F582" s="290">
        <v>18.84</v>
      </c>
      <c r="G582" s="39"/>
      <c r="H582" s="45"/>
    </row>
    <row r="583" s="2" customFormat="1" ht="16.8" customHeight="1">
      <c r="A583" s="39"/>
      <c r="B583" s="45"/>
      <c r="C583" s="289" t="s">
        <v>274</v>
      </c>
      <c r="D583" s="289" t="s">
        <v>1520</v>
      </c>
      <c r="E583" s="18" t="s">
        <v>248</v>
      </c>
      <c r="F583" s="290">
        <v>46.124000000000002</v>
      </c>
      <c r="G583" s="39"/>
      <c r="H583" s="45"/>
    </row>
    <row r="584" s="2" customFormat="1" ht="16.8" customHeight="1">
      <c r="A584" s="39"/>
      <c r="B584" s="45"/>
      <c r="C584" s="289" t="s">
        <v>874</v>
      </c>
      <c r="D584" s="289" t="s">
        <v>1527</v>
      </c>
      <c r="E584" s="18" t="s">
        <v>361</v>
      </c>
      <c r="F584" s="290">
        <v>0.84799999999999998</v>
      </c>
      <c r="G584" s="39"/>
      <c r="H584" s="45"/>
    </row>
    <row r="585" s="2" customFormat="1" ht="16.8" customHeight="1">
      <c r="A585" s="39"/>
      <c r="B585" s="45"/>
      <c r="C585" s="289" t="s">
        <v>359</v>
      </c>
      <c r="D585" s="289" t="s">
        <v>1528</v>
      </c>
      <c r="E585" s="18" t="s">
        <v>361</v>
      </c>
      <c r="F585" s="290">
        <v>0.754</v>
      </c>
      <c r="G585" s="39"/>
      <c r="H585" s="45"/>
    </row>
    <row r="586" s="2" customFormat="1" ht="26.4" customHeight="1">
      <c r="A586" s="39"/>
      <c r="B586" s="45"/>
      <c r="C586" s="284" t="s">
        <v>1548</v>
      </c>
      <c r="D586" s="284" t="s">
        <v>158</v>
      </c>
      <c r="E586" s="39"/>
      <c r="F586" s="39"/>
      <c r="G586" s="39"/>
      <c r="H586" s="45"/>
    </row>
    <row r="587" s="2" customFormat="1" ht="16.8" customHeight="1">
      <c r="A587" s="39"/>
      <c r="B587" s="45"/>
      <c r="C587" s="285" t="s">
        <v>1221</v>
      </c>
      <c r="D587" s="286" t="s">
        <v>1222</v>
      </c>
      <c r="E587" s="287" t="s">
        <v>559</v>
      </c>
      <c r="F587" s="288">
        <v>30</v>
      </c>
      <c r="G587" s="39"/>
      <c r="H587" s="45"/>
    </row>
    <row r="588" s="2" customFormat="1" ht="16.8" customHeight="1">
      <c r="A588" s="39"/>
      <c r="B588" s="45"/>
      <c r="C588" s="289" t="s">
        <v>1221</v>
      </c>
      <c r="D588" s="289" t="s">
        <v>1263</v>
      </c>
      <c r="E588" s="18" t="s">
        <v>19</v>
      </c>
      <c r="F588" s="290">
        <v>30</v>
      </c>
      <c r="G588" s="39"/>
      <c r="H588" s="45"/>
    </row>
    <row r="589" s="2" customFormat="1" ht="16.8" customHeight="1">
      <c r="A589" s="39"/>
      <c r="B589" s="45"/>
      <c r="C589" s="291" t="s">
        <v>1484</v>
      </c>
      <c r="D589" s="39"/>
      <c r="E589" s="39"/>
      <c r="F589" s="39"/>
      <c r="G589" s="39"/>
      <c r="H589" s="45"/>
    </row>
    <row r="590" s="2" customFormat="1" ht="16.8" customHeight="1">
      <c r="A590" s="39"/>
      <c r="B590" s="45"/>
      <c r="C590" s="289" t="s">
        <v>1226</v>
      </c>
      <c r="D590" s="289" t="s">
        <v>1546</v>
      </c>
      <c r="E590" s="18" t="s">
        <v>559</v>
      </c>
      <c r="F590" s="290">
        <v>30</v>
      </c>
      <c r="G590" s="39"/>
      <c r="H590" s="45"/>
    </row>
    <row r="591" s="2" customFormat="1" ht="16.8" customHeight="1">
      <c r="A591" s="39"/>
      <c r="B591" s="45"/>
      <c r="C591" s="289" t="s">
        <v>1239</v>
      </c>
      <c r="D591" s="289" t="s">
        <v>1547</v>
      </c>
      <c r="E591" s="18" t="s">
        <v>559</v>
      </c>
      <c r="F591" s="290">
        <v>30</v>
      </c>
      <c r="G591" s="39"/>
      <c r="H591" s="45"/>
    </row>
    <row r="592" s="2" customFormat="1" ht="16.8" customHeight="1">
      <c r="A592" s="39"/>
      <c r="B592" s="45"/>
      <c r="C592" s="285" t="s">
        <v>790</v>
      </c>
      <c r="D592" s="286" t="s">
        <v>791</v>
      </c>
      <c r="E592" s="287" t="s">
        <v>559</v>
      </c>
      <c r="F592" s="288">
        <v>46.5</v>
      </c>
      <c r="G592" s="39"/>
      <c r="H592" s="45"/>
    </row>
    <row r="593" s="2" customFormat="1" ht="16.8" customHeight="1">
      <c r="A593" s="39"/>
      <c r="B593" s="45"/>
      <c r="C593" s="289" t="s">
        <v>790</v>
      </c>
      <c r="D593" s="289" t="s">
        <v>817</v>
      </c>
      <c r="E593" s="18" t="s">
        <v>19</v>
      </c>
      <c r="F593" s="290">
        <v>46.5</v>
      </c>
      <c r="G593" s="39"/>
      <c r="H593" s="45"/>
    </row>
    <row r="594" s="2" customFormat="1" ht="16.8" customHeight="1">
      <c r="A594" s="39"/>
      <c r="B594" s="45"/>
      <c r="C594" s="291" t="s">
        <v>1484</v>
      </c>
      <c r="D594" s="39"/>
      <c r="E594" s="39"/>
      <c r="F594" s="39"/>
      <c r="G594" s="39"/>
      <c r="H594" s="45"/>
    </row>
    <row r="595" s="2" customFormat="1" ht="16.8" customHeight="1">
      <c r="A595" s="39"/>
      <c r="B595" s="45"/>
      <c r="C595" s="289" t="s">
        <v>812</v>
      </c>
      <c r="D595" s="289" t="s">
        <v>1494</v>
      </c>
      <c r="E595" s="18" t="s">
        <v>230</v>
      </c>
      <c r="F595" s="290">
        <v>85.5</v>
      </c>
      <c r="G595" s="39"/>
      <c r="H595" s="45"/>
    </row>
    <row r="596" s="2" customFormat="1" ht="16.8" customHeight="1">
      <c r="A596" s="39"/>
      <c r="B596" s="45"/>
      <c r="C596" s="289" t="s">
        <v>929</v>
      </c>
      <c r="D596" s="289" t="s">
        <v>1495</v>
      </c>
      <c r="E596" s="18" t="s">
        <v>559</v>
      </c>
      <c r="F596" s="290">
        <v>46.5</v>
      </c>
      <c r="G596" s="39"/>
      <c r="H596" s="45"/>
    </row>
    <row r="597" s="2" customFormat="1" ht="16.8" customHeight="1">
      <c r="A597" s="39"/>
      <c r="B597" s="45"/>
      <c r="C597" s="289" t="s">
        <v>933</v>
      </c>
      <c r="D597" s="289" t="s">
        <v>1496</v>
      </c>
      <c r="E597" s="18" t="s">
        <v>559</v>
      </c>
      <c r="F597" s="290">
        <v>46.5</v>
      </c>
      <c r="G597" s="39"/>
      <c r="H597" s="45"/>
    </row>
    <row r="598" s="2" customFormat="1" ht="16.8" customHeight="1">
      <c r="A598" s="39"/>
      <c r="B598" s="45"/>
      <c r="C598" s="289" t="s">
        <v>571</v>
      </c>
      <c r="D598" s="289" t="s">
        <v>1497</v>
      </c>
      <c r="E598" s="18" t="s">
        <v>559</v>
      </c>
      <c r="F598" s="290">
        <v>81</v>
      </c>
      <c r="G598" s="39"/>
      <c r="H598" s="45"/>
    </row>
    <row r="599" s="2" customFormat="1" ht="16.8" customHeight="1">
      <c r="A599" s="39"/>
      <c r="B599" s="45"/>
      <c r="C599" s="285" t="s">
        <v>793</v>
      </c>
      <c r="D599" s="286" t="s">
        <v>794</v>
      </c>
      <c r="E599" s="287" t="s">
        <v>559</v>
      </c>
      <c r="F599" s="288">
        <v>28.5</v>
      </c>
      <c r="G599" s="39"/>
      <c r="H599" s="45"/>
    </row>
    <row r="600" s="2" customFormat="1" ht="16.8" customHeight="1">
      <c r="A600" s="39"/>
      <c r="B600" s="45"/>
      <c r="C600" s="289" t="s">
        <v>793</v>
      </c>
      <c r="D600" s="289" t="s">
        <v>819</v>
      </c>
      <c r="E600" s="18" t="s">
        <v>19</v>
      </c>
      <c r="F600" s="290">
        <v>28.5</v>
      </c>
      <c r="G600" s="39"/>
      <c r="H600" s="45"/>
    </row>
    <row r="601" s="2" customFormat="1" ht="16.8" customHeight="1">
      <c r="A601" s="39"/>
      <c r="B601" s="45"/>
      <c r="C601" s="291" t="s">
        <v>1484</v>
      </c>
      <c r="D601" s="39"/>
      <c r="E601" s="39"/>
      <c r="F601" s="39"/>
      <c r="G601" s="39"/>
      <c r="H601" s="45"/>
    </row>
    <row r="602" s="2" customFormat="1" ht="16.8" customHeight="1">
      <c r="A602" s="39"/>
      <c r="B602" s="45"/>
      <c r="C602" s="289" t="s">
        <v>812</v>
      </c>
      <c r="D602" s="289" t="s">
        <v>1494</v>
      </c>
      <c r="E602" s="18" t="s">
        <v>230</v>
      </c>
      <c r="F602" s="290">
        <v>85.5</v>
      </c>
      <c r="G602" s="39"/>
      <c r="H602" s="45"/>
    </row>
    <row r="603" s="2" customFormat="1" ht="16.8" customHeight="1">
      <c r="A603" s="39"/>
      <c r="B603" s="45"/>
      <c r="C603" s="289" t="s">
        <v>821</v>
      </c>
      <c r="D603" s="289" t="s">
        <v>1498</v>
      </c>
      <c r="E603" s="18" t="s">
        <v>230</v>
      </c>
      <c r="F603" s="290">
        <v>57</v>
      </c>
      <c r="G603" s="39"/>
      <c r="H603" s="45"/>
    </row>
    <row r="604" s="2" customFormat="1" ht="16.8" customHeight="1">
      <c r="A604" s="39"/>
      <c r="B604" s="45"/>
      <c r="C604" s="289" t="s">
        <v>850</v>
      </c>
      <c r="D604" s="289" t="s">
        <v>1499</v>
      </c>
      <c r="E604" s="18" t="s">
        <v>230</v>
      </c>
      <c r="F604" s="290">
        <v>57</v>
      </c>
      <c r="G604" s="39"/>
      <c r="H604" s="45"/>
    </row>
    <row r="605" s="2" customFormat="1" ht="16.8" customHeight="1">
      <c r="A605" s="39"/>
      <c r="B605" s="45"/>
      <c r="C605" s="289" t="s">
        <v>853</v>
      </c>
      <c r="D605" s="289" t="s">
        <v>1500</v>
      </c>
      <c r="E605" s="18" t="s">
        <v>230</v>
      </c>
      <c r="F605" s="290">
        <v>57</v>
      </c>
      <c r="G605" s="39"/>
      <c r="H605" s="45"/>
    </row>
    <row r="606" s="2" customFormat="1" ht="16.8" customHeight="1">
      <c r="A606" s="39"/>
      <c r="B606" s="45"/>
      <c r="C606" s="289" t="s">
        <v>919</v>
      </c>
      <c r="D606" s="289" t="s">
        <v>1501</v>
      </c>
      <c r="E606" s="18" t="s">
        <v>559</v>
      </c>
      <c r="F606" s="290">
        <v>57</v>
      </c>
      <c r="G606" s="39"/>
      <c r="H606" s="45"/>
    </row>
    <row r="607" s="2" customFormat="1" ht="16.8" customHeight="1">
      <c r="A607" s="39"/>
      <c r="B607" s="45"/>
      <c r="C607" s="289" t="s">
        <v>923</v>
      </c>
      <c r="D607" s="289" t="s">
        <v>1502</v>
      </c>
      <c r="E607" s="18" t="s">
        <v>559</v>
      </c>
      <c r="F607" s="290">
        <v>57</v>
      </c>
      <c r="G607" s="39"/>
      <c r="H607" s="45"/>
    </row>
    <row r="608" s="2" customFormat="1" ht="16.8" customHeight="1">
      <c r="A608" s="39"/>
      <c r="B608" s="45"/>
      <c r="C608" s="289" t="s">
        <v>926</v>
      </c>
      <c r="D608" s="289" t="s">
        <v>1503</v>
      </c>
      <c r="E608" s="18" t="s">
        <v>559</v>
      </c>
      <c r="F608" s="290">
        <v>57</v>
      </c>
      <c r="G608" s="39"/>
      <c r="H608" s="45"/>
    </row>
    <row r="609" s="2" customFormat="1" ht="16.8" customHeight="1">
      <c r="A609" s="39"/>
      <c r="B609" s="45"/>
      <c r="C609" s="289" t="s">
        <v>571</v>
      </c>
      <c r="D609" s="289" t="s">
        <v>1497</v>
      </c>
      <c r="E609" s="18" t="s">
        <v>559</v>
      </c>
      <c r="F609" s="290">
        <v>81</v>
      </c>
      <c r="G609" s="39"/>
      <c r="H609" s="45"/>
    </row>
    <row r="610" s="2" customFormat="1" ht="16.8" customHeight="1">
      <c r="A610" s="39"/>
      <c r="B610" s="45"/>
      <c r="C610" s="289" t="s">
        <v>938</v>
      </c>
      <c r="D610" s="289" t="s">
        <v>1504</v>
      </c>
      <c r="E610" s="18" t="s">
        <v>559</v>
      </c>
      <c r="F610" s="290">
        <v>34.5</v>
      </c>
      <c r="G610" s="39"/>
      <c r="H610" s="45"/>
    </row>
    <row r="611" s="2" customFormat="1" ht="16.8" customHeight="1">
      <c r="A611" s="39"/>
      <c r="B611" s="45"/>
      <c r="C611" s="289" t="s">
        <v>941</v>
      </c>
      <c r="D611" s="289" t="s">
        <v>1505</v>
      </c>
      <c r="E611" s="18" t="s">
        <v>559</v>
      </c>
      <c r="F611" s="290">
        <v>34.5</v>
      </c>
      <c r="G611" s="39"/>
      <c r="H611" s="45"/>
    </row>
    <row r="612" s="2" customFormat="1" ht="16.8" customHeight="1">
      <c r="A612" s="39"/>
      <c r="B612" s="45"/>
      <c r="C612" s="285" t="s">
        <v>783</v>
      </c>
      <c r="D612" s="286" t="s">
        <v>784</v>
      </c>
      <c r="E612" s="287" t="s">
        <v>559</v>
      </c>
      <c r="F612" s="288">
        <v>72</v>
      </c>
      <c r="G612" s="39"/>
      <c r="H612" s="45"/>
    </row>
    <row r="613" s="2" customFormat="1" ht="16.8" customHeight="1">
      <c r="A613" s="39"/>
      <c r="B613" s="45"/>
      <c r="C613" s="289" t="s">
        <v>783</v>
      </c>
      <c r="D613" s="289" t="s">
        <v>951</v>
      </c>
      <c r="E613" s="18" t="s">
        <v>19</v>
      </c>
      <c r="F613" s="290">
        <v>72</v>
      </c>
      <c r="G613" s="39"/>
      <c r="H613" s="45"/>
    </row>
    <row r="614" s="2" customFormat="1" ht="16.8" customHeight="1">
      <c r="A614" s="39"/>
      <c r="B614" s="45"/>
      <c r="C614" s="291" t="s">
        <v>1484</v>
      </c>
      <c r="D614" s="39"/>
      <c r="E614" s="39"/>
      <c r="F614" s="39"/>
      <c r="G614" s="39"/>
      <c r="H614" s="45"/>
    </row>
    <row r="615" s="2" customFormat="1" ht="16.8" customHeight="1">
      <c r="A615" s="39"/>
      <c r="B615" s="45"/>
      <c r="C615" s="289" t="s">
        <v>947</v>
      </c>
      <c r="D615" s="289" t="s">
        <v>1506</v>
      </c>
      <c r="E615" s="18" t="s">
        <v>559</v>
      </c>
      <c r="F615" s="290">
        <v>72</v>
      </c>
      <c r="G615" s="39"/>
      <c r="H615" s="45"/>
    </row>
    <row r="616" s="2" customFormat="1" ht="16.8" customHeight="1">
      <c r="A616" s="39"/>
      <c r="B616" s="45"/>
      <c r="C616" s="289" t="s">
        <v>987</v>
      </c>
      <c r="D616" s="289" t="s">
        <v>988</v>
      </c>
      <c r="E616" s="18" t="s">
        <v>559</v>
      </c>
      <c r="F616" s="290">
        <v>36</v>
      </c>
      <c r="G616" s="39"/>
      <c r="H616" s="45"/>
    </row>
    <row r="617" s="2" customFormat="1">
      <c r="A617" s="39"/>
      <c r="B617" s="45"/>
      <c r="C617" s="289" t="s">
        <v>908</v>
      </c>
      <c r="D617" s="289" t="s">
        <v>1507</v>
      </c>
      <c r="E617" s="18" t="s">
        <v>559</v>
      </c>
      <c r="F617" s="290">
        <v>72</v>
      </c>
      <c r="G617" s="39"/>
      <c r="H617" s="45"/>
    </row>
    <row r="618" s="2" customFormat="1" ht="16.8" customHeight="1">
      <c r="A618" s="39"/>
      <c r="B618" s="45"/>
      <c r="C618" s="285" t="s">
        <v>786</v>
      </c>
      <c r="D618" s="286" t="s">
        <v>787</v>
      </c>
      <c r="E618" s="287" t="s">
        <v>230</v>
      </c>
      <c r="F618" s="288">
        <v>85.5</v>
      </c>
      <c r="G618" s="39"/>
      <c r="H618" s="45"/>
    </row>
    <row r="619" s="2" customFormat="1" ht="16.8" customHeight="1">
      <c r="A619" s="39"/>
      <c r="B619" s="45"/>
      <c r="C619" s="289" t="s">
        <v>19</v>
      </c>
      <c r="D619" s="289" t="s">
        <v>815</v>
      </c>
      <c r="E619" s="18" t="s">
        <v>19</v>
      </c>
      <c r="F619" s="290">
        <v>0</v>
      </c>
      <c r="G619" s="39"/>
      <c r="H619" s="45"/>
    </row>
    <row r="620" s="2" customFormat="1" ht="16.8" customHeight="1">
      <c r="A620" s="39"/>
      <c r="B620" s="45"/>
      <c r="C620" s="289" t="s">
        <v>786</v>
      </c>
      <c r="D620" s="289" t="s">
        <v>1261</v>
      </c>
      <c r="E620" s="18" t="s">
        <v>19</v>
      </c>
      <c r="F620" s="290">
        <v>85.5</v>
      </c>
      <c r="G620" s="39"/>
      <c r="H620" s="45"/>
    </row>
    <row r="621" s="2" customFormat="1" ht="16.8" customHeight="1">
      <c r="A621" s="39"/>
      <c r="B621" s="45"/>
      <c r="C621" s="291" t="s">
        <v>1484</v>
      </c>
      <c r="D621" s="39"/>
      <c r="E621" s="39"/>
      <c r="F621" s="39"/>
      <c r="G621" s="39"/>
      <c r="H621" s="45"/>
    </row>
    <row r="622" s="2" customFormat="1" ht="16.8" customHeight="1">
      <c r="A622" s="39"/>
      <c r="B622" s="45"/>
      <c r="C622" s="289" t="s">
        <v>812</v>
      </c>
      <c r="D622" s="289" t="s">
        <v>1494</v>
      </c>
      <c r="E622" s="18" t="s">
        <v>230</v>
      </c>
      <c r="F622" s="290">
        <v>85.5</v>
      </c>
      <c r="G622" s="39"/>
      <c r="H622" s="45"/>
    </row>
    <row r="623" s="2" customFormat="1" ht="16.8" customHeight="1">
      <c r="A623" s="39"/>
      <c r="B623" s="45"/>
      <c r="C623" s="289" t="s">
        <v>892</v>
      </c>
      <c r="D623" s="289" t="s">
        <v>1508</v>
      </c>
      <c r="E623" s="18" t="s">
        <v>230</v>
      </c>
      <c r="F623" s="290">
        <v>114</v>
      </c>
      <c r="G623" s="39"/>
      <c r="H623" s="45"/>
    </row>
    <row r="624" s="2" customFormat="1">
      <c r="A624" s="39"/>
      <c r="B624" s="45"/>
      <c r="C624" s="289" t="s">
        <v>895</v>
      </c>
      <c r="D624" s="289" t="s">
        <v>1509</v>
      </c>
      <c r="E624" s="18" t="s">
        <v>230</v>
      </c>
      <c r="F624" s="290">
        <v>85.5</v>
      </c>
      <c r="G624" s="39"/>
      <c r="H624" s="45"/>
    </row>
    <row r="625" s="2" customFormat="1" ht="16.8" customHeight="1">
      <c r="A625" s="39"/>
      <c r="B625" s="45"/>
      <c r="C625" s="285" t="s">
        <v>796</v>
      </c>
      <c r="D625" s="286" t="s">
        <v>797</v>
      </c>
      <c r="E625" s="287" t="s">
        <v>230</v>
      </c>
      <c r="F625" s="288">
        <v>28.5</v>
      </c>
      <c r="G625" s="39"/>
      <c r="H625" s="45"/>
    </row>
    <row r="626" s="2" customFormat="1" ht="16.8" customHeight="1">
      <c r="A626" s="39"/>
      <c r="B626" s="45"/>
      <c r="C626" s="289" t="s">
        <v>796</v>
      </c>
      <c r="D626" s="289" t="s">
        <v>818</v>
      </c>
      <c r="E626" s="18" t="s">
        <v>19</v>
      </c>
      <c r="F626" s="290">
        <v>28.5</v>
      </c>
      <c r="G626" s="39"/>
      <c r="H626" s="45"/>
    </row>
    <row r="627" s="2" customFormat="1" ht="16.8" customHeight="1">
      <c r="A627" s="39"/>
      <c r="B627" s="45"/>
      <c r="C627" s="291" t="s">
        <v>1484</v>
      </c>
      <c r="D627" s="39"/>
      <c r="E627" s="39"/>
      <c r="F627" s="39"/>
      <c r="G627" s="39"/>
      <c r="H627" s="45"/>
    </row>
    <row r="628" s="2" customFormat="1" ht="16.8" customHeight="1">
      <c r="A628" s="39"/>
      <c r="B628" s="45"/>
      <c r="C628" s="289" t="s">
        <v>812</v>
      </c>
      <c r="D628" s="289" t="s">
        <v>1494</v>
      </c>
      <c r="E628" s="18" t="s">
        <v>230</v>
      </c>
      <c r="F628" s="290">
        <v>85.5</v>
      </c>
      <c r="G628" s="39"/>
      <c r="H628" s="45"/>
    </row>
    <row r="629" s="2" customFormat="1" ht="16.8" customHeight="1">
      <c r="A629" s="39"/>
      <c r="B629" s="45"/>
      <c r="C629" s="289" t="s">
        <v>801</v>
      </c>
      <c r="D629" s="289" t="s">
        <v>1510</v>
      </c>
      <c r="E629" s="18" t="s">
        <v>230</v>
      </c>
      <c r="F629" s="290">
        <v>28.5</v>
      </c>
      <c r="G629" s="39"/>
      <c r="H629" s="45"/>
    </row>
    <row r="630" s="2" customFormat="1" ht="16.8" customHeight="1">
      <c r="A630" s="39"/>
      <c r="B630" s="45"/>
      <c r="C630" s="289" t="s">
        <v>805</v>
      </c>
      <c r="D630" s="289" t="s">
        <v>1511</v>
      </c>
      <c r="E630" s="18" t="s">
        <v>230</v>
      </c>
      <c r="F630" s="290">
        <v>28.5</v>
      </c>
      <c r="G630" s="39"/>
      <c r="H630" s="45"/>
    </row>
    <row r="631" s="2" customFormat="1" ht="16.8" customHeight="1">
      <c r="A631" s="39"/>
      <c r="B631" s="45"/>
      <c r="C631" s="289" t="s">
        <v>228</v>
      </c>
      <c r="D631" s="289" t="s">
        <v>1512</v>
      </c>
      <c r="E631" s="18" t="s">
        <v>230</v>
      </c>
      <c r="F631" s="290">
        <v>28.5</v>
      </c>
      <c r="G631" s="39"/>
      <c r="H631" s="45"/>
    </row>
    <row r="632" s="2" customFormat="1" ht="16.8" customHeight="1">
      <c r="A632" s="39"/>
      <c r="B632" s="45"/>
      <c r="C632" s="289" t="s">
        <v>809</v>
      </c>
      <c r="D632" s="289" t="s">
        <v>1513</v>
      </c>
      <c r="E632" s="18" t="s">
        <v>230</v>
      </c>
      <c r="F632" s="290">
        <v>28.5</v>
      </c>
      <c r="G632" s="39"/>
      <c r="H632" s="45"/>
    </row>
    <row r="633" s="2" customFormat="1" ht="16.8" customHeight="1">
      <c r="A633" s="39"/>
      <c r="B633" s="45"/>
      <c r="C633" s="289" t="s">
        <v>880</v>
      </c>
      <c r="D633" s="289" t="s">
        <v>1514</v>
      </c>
      <c r="E633" s="18" t="s">
        <v>230</v>
      </c>
      <c r="F633" s="290">
        <v>28.5</v>
      </c>
      <c r="G633" s="39"/>
      <c r="H633" s="45"/>
    </row>
    <row r="634" s="2" customFormat="1" ht="16.8" customHeight="1">
      <c r="A634" s="39"/>
      <c r="B634" s="45"/>
      <c r="C634" s="289" t="s">
        <v>883</v>
      </c>
      <c r="D634" s="289" t="s">
        <v>1515</v>
      </c>
      <c r="E634" s="18" t="s">
        <v>230</v>
      </c>
      <c r="F634" s="290">
        <v>28.5</v>
      </c>
      <c r="G634" s="39"/>
      <c r="H634" s="45"/>
    </row>
    <row r="635" s="2" customFormat="1" ht="16.8" customHeight="1">
      <c r="A635" s="39"/>
      <c r="B635" s="45"/>
      <c r="C635" s="289" t="s">
        <v>886</v>
      </c>
      <c r="D635" s="289" t="s">
        <v>1516</v>
      </c>
      <c r="E635" s="18" t="s">
        <v>230</v>
      </c>
      <c r="F635" s="290">
        <v>28.5</v>
      </c>
      <c r="G635" s="39"/>
      <c r="H635" s="45"/>
    </row>
    <row r="636" s="2" customFormat="1" ht="16.8" customHeight="1">
      <c r="A636" s="39"/>
      <c r="B636" s="45"/>
      <c r="C636" s="289" t="s">
        <v>889</v>
      </c>
      <c r="D636" s="289" t="s">
        <v>1517</v>
      </c>
      <c r="E636" s="18" t="s">
        <v>230</v>
      </c>
      <c r="F636" s="290">
        <v>28.5</v>
      </c>
      <c r="G636" s="39"/>
      <c r="H636" s="45"/>
    </row>
    <row r="637" s="2" customFormat="1" ht="16.8" customHeight="1">
      <c r="A637" s="39"/>
      <c r="B637" s="45"/>
      <c r="C637" s="289" t="s">
        <v>892</v>
      </c>
      <c r="D637" s="289" t="s">
        <v>1508</v>
      </c>
      <c r="E637" s="18" t="s">
        <v>230</v>
      </c>
      <c r="F637" s="290">
        <v>114</v>
      </c>
      <c r="G637" s="39"/>
      <c r="H637" s="45"/>
    </row>
    <row r="638" s="2" customFormat="1" ht="16.8" customHeight="1">
      <c r="A638" s="39"/>
      <c r="B638" s="45"/>
      <c r="C638" s="289" t="s">
        <v>898</v>
      </c>
      <c r="D638" s="289" t="s">
        <v>1518</v>
      </c>
      <c r="E638" s="18" t="s">
        <v>230</v>
      </c>
      <c r="F638" s="290">
        <v>28.5</v>
      </c>
      <c r="G638" s="39"/>
      <c r="H638" s="45"/>
    </row>
    <row r="639" s="2" customFormat="1" ht="16.8" customHeight="1">
      <c r="A639" s="39"/>
      <c r="B639" s="45"/>
      <c r="C639" s="285" t="s">
        <v>654</v>
      </c>
      <c r="D639" s="286" t="s">
        <v>655</v>
      </c>
      <c r="E639" s="287" t="s">
        <v>230</v>
      </c>
      <c r="F639" s="288">
        <v>19.16</v>
      </c>
      <c r="G639" s="39"/>
      <c r="H639" s="45"/>
    </row>
    <row r="640" s="2" customFormat="1" ht="16.8" customHeight="1">
      <c r="A640" s="39"/>
      <c r="B640" s="45"/>
      <c r="C640" s="289" t="s">
        <v>654</v>
      </c>
      <c r="D640" s="289" t="s">
        <v>1268</v>
      </c>
      <c r="E640" s="18" t="s">
        <v>19</v>
      </c>
      <c r="F640" s="290">
        <v>19.16</v>
      </c>
      <c r="G640" s="39"/>
      <c r="H640" s="45"/>
    </row>
    <row r="641" s="2" customFormat="1" ht="16.8" customHeight="1">
      <c r="A641" s="39"/>
      <c r="B641" s="45"/>
      <c r="C641" s="291" t="s">
        <v>1484</v>
      </c>
      <c r="D641" s="39"/>
      <c r="E641" s="39"/>
      <c r="F641" s="39"/>
      <c r="G641" s="39"/>
      <c r="H641" s="45"/>
    </row>
    <row r="642" s="2" customFormat="1" ht="16.8" customHeight="1">
      <c r="A642" s="39"/>
      <c r="B642" s="45"/>
      <c r="C642" s="289" t="s">
        <v>471</v>
      </c>
      <c r="D642" s="289" t="s">
        <v>472</v>
      </c>
      <c r="E642" s="18" t="s">
        <v>230</v>
      </c>
      <c r="F642" s="290">
        <v>19.16</v>
      </c>
      <c r="G642" s="39"/>
      <c r="H642" s="45"/>
    </row>
    <row r="643" s="2" customFormat="1" ht="16.8" customHeight="1">
      <c r="A643" s="39"/>
      <c r="B643" s="45"/>
      <c r="C643" s="289" t="s">
        <v>608</v>
      </c>
      <c r="D643" s="289" t="s">
        <v>1485</v>
      </c>
      <c r="E643" s="18" t="s">
        <v>230</v>
      </c>
      <c r="F643" s="290">
        <v>19.16</v>
      </c>
      <c r="G643" s="39"/>
      <c r="H643" s="45"/>
    </row>
    <row r="644" s="2" customFormat="1" ht="16.8" customHeight="1">
      <c r="A644" s="39"/>
      <c r="B644" s="45"/>
      <c r="C644" s="285" t="s">
        <v>769</v>
      </c>
      <c r="D644" s="286" t="s">
        <v>770</v>
      </c>
      <c r="E644" s="287" t="s">
        <v>248</v>
      </c>
      <c r="F644" s="288">
        <v>1.3200000000000001</v>
      </c>
      <c r="G644" s="39"/>
      <c r="H644" s="45"/>
    </row>
    <row r="645" s="2" customFormat="1" ht="16.8" customHeight="1">
      <c r="A645" s="39"/>
      <c r="B645" s="45"/>
      <c r="C645" s="289" t="s">
        <v>769</v>
      </c>
      <c r="D645" s="289" t="s">
        <v>863</v>
      </c>
      <c r="E645" s="18" t="s">
        <v>19</v>
      </c>
      <c r="F645" s="290">
        <v>1.3200000000000001</v>
      </c>
      <c r="G645" s="39"/>
      <c r="H645" s="45"/>
    </row>
    <row r="646" s="2" customFormat="1" ht="16.8" customHeight="1">
      <c r="A646" s="39"/>
      <c r="B646" s="45"/>
      <c r="C646" s="291" t="s">
        <v>1484</v>
      </c>
      <c r="D646" s="39"/>
      <c r="E646" s="39"/>
      <c r="F646" s="39"/>
      <c r="G646" s="39"/>
      <c r="H646" s="45"/>
    </row>
    <row r="647" s="2" customFormat="1" ht="16.8" customHeight="1">
      <c r="A647" s="39"/>
      <c r="B647" s="45"/>
      <c r="C647" s="289" t="s">
        <v>860</v>
      </c>
      <c r="D647" s="289" t="s">
        <v>1519</v>
      </c>
      <c r="E647" s="18" t="s">
        <v>248</v>
      </c>
      <c r="F647" s="290">
        <v>1.3200000000000001</v>
      </c>
      <c r="G647" s="39"/>
      <c r="H647" s="45"/>
    </row>
    <row r="648" s="2" customFormat="1" ht="16.8" customHeight="1">
      <c r="A648" s="39"/>
      <c r="B648" s="45"/>
      <c r="C648" s="289" t="s">
        <v>274</v>
      </c>
      <c r="D648" s="289" t="s">
        <v>1520</v>
      </c>
      <c r="E648" s="18" t="s">
        <v>248</v>
      </c>
      <c r="F648" s="290">
        <v>31.684000000000001</v>
      </c>
      <c r="G648" s="39"/>
      <c r="H648" s="45"/>
    </row>
    <row r="649" s="2" customFormat="1" ht="16.8" customHeight="1">
      <c r="A649" s="39"/>
      <c r="B649" s="45"/>
      <c r="C649" s="285" t="s">
        <v>781</v>
      </c>
      <c r="D649" s="286" t="s">
        <v>782</v>
      </c>
      <c r="E649" s="287" t="s">
        <v>248</v>
      </c>
      <c r="F649" s="288">
        <v>8</v>
      </c>
      <c r="G649" s="39"/>
      <c r="H649" s="45"/>
    </row>
    <row r="650" s="2" customFormat="1" ht="16.8" customHeight="1">
      <c r="A650" s="39"/>
      <c r="B650" s="45"/>
      <c r="C650" s="289" t="s">
        <v>781</v>
      </c>
      <c r="D650" s="289" t="s">
        <v>831</v>
      </c>
      <c r="E650" s="18" t="s">
        <v>19</v>
      </c>
      <c r="F650" s="290">
        <v>8</v>
      </c>
      <c r="G650" s="39"/>
      <c r="H650" s="45"/>
    </row>
    <row r="651" s="2" customFormat="1" ht="16.8" customHeight="1">
      <c r="A651" s="39"/>
      <c r="B651" s="45"/>
      <c r="C651" s="291" t="s">
        <v>1484</v>
      </c>
      <c r="D651" s="39"/>
      <c r="E651" s="39"/>
      <c r="F651" s="39"/>
      <c r="G651" s="39"/>
      <c r="H651" s="45"/>
    </row>
    <row r="652" s="2" customFormat="1" ht="16.8" customHeight="1">
      <c r="A652" s="39"/>
      <c r="B652" s="45"/>
      <c r="C652" s="289" t="s">
        <v>828</v>
      </c>
      <c r="D652" s="289" t="s">
        <v>1521</v>
      </c>
      <c r="E652" s="18" t="s">
        <v>248</v>
      </c>
      <c r="F652" s="290">
        <v>8</v>
      </c>
      <c r="G652" s="39"/>
      <c r="H652" s="45"/>
    </row>
    <row r="653" s="2" customFormat="1" ht="16.8" customHeight="1">
      <c r="A653" s="39"/>
      <c r="B653" s="45"/>
      <c r="C653" s="289" t="s">
        <v>246</v>
      </c>
      <c r="D653" s="289" t="s">
        <v>1522</v>
      </c>
      <c r="E653" s="18" t="s">
        <v>248</v>
      </c>
      <c r="F653" s="290">
        <v>49.960000000000001</v>
      </c>
      <c r="G653" s="39"/>
      <c r="H653" s="45"/>
    </row>
    <row r="654" s="2" customFormat="1" ht="16.8" customHeight="1">
      <c r="A654" s="39"/>
      <c r="B654" s="45"/>
      <c r="C654" s="285" t="s">
        <v>778</v>
      </c>
      <c r="D654" s="286" t="s">
        <v>779</v>
      </c>
      <c r="E654" s="287" t="s">
        <v>248</v>
      </c>
      <c r="F654" s="288">
        <v>49.960000000000001</v>
      </c>
      <c r="G654" s="39"/>
      <c r="H654" s="45"/>
    </row>
    <row r="655" s="2" customFormat="1" ht="16.8" customHeight="1">
      <c r="A655" s="39"/>
      <c r="B655" s="45"/>
      <c r="C655" s="289" t="s">
        <v>19</v>
      </c>
      <c r="D655" s="289" t="s">
        <v>1264</v>
      </c>
      <c r="E655" s="18" t="s">
        <v>19</v>
      </c>
      <c r="F655" s="290">
        <v>57.960000000000001</v>
      </c>
      <c r="G655" s="39"/>
      <c r="H655" s="45"/>
    </row>
    <row r="656" s="2" customFormat="1" ht="16.8" customHeight="1">
      <c r="A656" s="39"/>
      <c r="B656" s="45"/>
      <c r="C656" s="289" t="s">
        <v>19</v>
      </c>
      <c r="D656" s="289" t="s">
        <v>827</v>
      </c>
      <c r="E656" s="18" t="s">
        <v>19</v>
      </c>
      <c r="F656" s="290">
        <v>-8</v>
      </c>
      <c r="G656" s="39"/>
      <c r="H656" s="45"/>
    </row>
    <row r="657" s="2" customFormat="1" ht="16.8" customHeight="1">
      <c r="A657" s="39"/>
      <c r="B657" s="45"/>
      <c r="C657" s="289" t="s">
        <v>778</v>
      </c>
      <c r="D657" s="289" t="s">
        <v>245</v>
      </c>
      <c r="E657" s="18" t="s">
        <v>19</v>
      </c>
      <c r="F657" s="290">
        <v>49.960000000000001</v>
      </c>
      <c r="G657" s="39"/>
      <c r="H657" s="45"/>
    </row>
    <row r="658" s="2" customFormat="1" ht="16.8" customHeight="1">
      <c r="A658" s="39"/>
      <c r="B658" s="45"/>
      <c r="C658" s="291" t="s">
        <v>1484</v>
      </c>
      <c r="D658" s="39"/>
      <c r="E658" s="39"/>
      <c r="F658" s="39"/>
      <c r="G658" s="39"/>
      <c r="H658" s="45"/>
    </row>
    <row r="659" s="2" customFormat="1" ht="16.8" customHeight="1">
      <c r="A659" s="39"/>
      <c r="B659" s="45"/>
      <c r="C659" s="289" t="s">
        <v>246</v>
      </c>
      <c r="D659" s="289" t="s">
        <v>1522</v>
      </c>
      <c r="E659" s="18" t="s">
        <v>248</v>
      </c>
      <c r="F659" s="290">
        <v>49.960000000000001</v>
      </c>
      <c r="G659" s="39"/>
      <c r="H659" s="45"/>
    </row>
    <row r="660" s="2" customFormat="1">
      <c r="A660" s="39"/>
      <c r="B660" s="45"/>
      <c r="C660" s="289" t="s">
        <v>832</v>
      </c>
      <c r="D660" s="289" t="s">
        <v>1523</v>
      </c>
      <c r="E660" s="18" t="s">
        <v>248</v>
      </c>
      <c r="F660" s="290">
        <v>18.276</v>
      </c>
      <c r="G660" s="39"/>
      <c r="H660" s="45"/>
    </row>
    <row r="661" s="2" customFormat="1">
      <c r="A661" s="39"/>
      <c r="B661" s="45"/>
      <c r="C661" s="289" t="s">
        <v>836</v>
      </c>
      <c r="D661" s="289" t="s">
        <v>1524</v>
      </c>
      <c r="E661" s="18" t="s">
        <v>248</v>
      </c>
      <c r="F661" s="290">
        <v>182.75999999999999</v>
      </c>
      <c r="G661" s="39"/>
      <c r="H661" s="45"/>
    </row>
    <row r="662" s="2" customFormat="1" ht="16.8" customHeight="1">
      <c r="A662" s="39"/>
      <c r="B662" s="45"/>
      <c r="C662" s="289" t="s">
        <v>844</v>
      </c>
      <c r="D662" s="289" t="s">
        <v>1525</v>
      </c>
      <c r="E662" s="18" t="s">
        <v>248</v>
      </c>
      <c r="F662" s="290">
        <v>18.276</v>
      </c>
      <c r="G662" s="39"/>
      <c r="H662" s="45"/>
    </row>
    <row r="663" s="2" customFormat="1" ht="16.8" customHeight="1">
      <c r="A663" s="39"/>
      <c r="B663" s="45"/>
      <c r="C663" s="289" t="s">
        <v>274</v>
      </c>
      <c r="D663" s="289" t="s">
        <v>1520</v>
      </c>
      <c r="E663" s="18" t="s">
        <v>248</v>
      </c>
      <c r="F663" s="290">
        <v>31.684000000000001</v>
      </c>
      <c r="G663" s="39"/>
      <c r="H663" s="45"/>
    </row>
    <row r="664" s="2" customFormat="1" ht="16.8" customHeight="1">
      <c r="A664" s="39"/>
      <c r="B664" s="45"/>
      <c r="C664" s="285" t="s">
        <v>775</v>
      </c>
      <c r="D664" s="286" t="s">
        <v>776</v>
      </c>
      <c r="E664" s="287" t="s">
        <v>248</v>
      </c>
      <c r="F664" s="288">
        <v>31.684000000000001</v>
      </c>
      <c r="G664" s="39"/>
      <c r="H664" s="45"/>
    </row>
    <row r="665" s="2" customFormat="1" ht="16.8" customHeight="1">
      <c r="A665" s="39"/>
      <c r="B665" s="45"/>
      <c r="C665" s="289" t="s">
        <v>19</v>
      </c>
      <c r="D665" s="289" t="s">
        <v>848</v>
      </c>
      <c r="E665" s="18" t="s">
        <v>19</v>
      </c>
      <c r="F665" s="290">
        <v>49.960000000000001</v>
      </c>
      <c r="G665" s="39"/>
      <c r="H665" s="45"/>
    </row>
    <row r="666" s="2" customFormat="1" ht="16.8" customHeight="1">
      <c r="A666" s="39"/>
      <c r="B666" s="45"/>
      <c r="C666" s="289" t="s">
        <v>19</v>
      </c>
      <c r="D666" s="289" t="s">
        <v>849</v>
      </c>
      <c r="E666" s="18" t="s">
        <v>19</v>
      </c>
      <c r="F666" s="290">
        <v>-18.276</v>
      </c>
      <c r="G666" s="39"/>
      <c r="H666" s="45"/>
    </row>
    <row r="667" s="2" customFormat="1" ht="16.8" customHeight="1">
      <c r="A667" s="39"/>
      <c r="B667" s="45"/>
      <c r="C667" s="289" t="s">
        <v>775</v>
      </c>
      <c r="D667" s="289" t="s">
        <v>245</v>
      </c>
      <c r="E667" s="18" t="s">
        <v>19</v>
      </c>
      <c r="F667" s="290">
        <v>31.684000000000001</v>
      </c>
      <c r="G667" s="39"/>
      <c r="H667" s="45"/>
    </row>
    <row r="668" s="2" customFormat="1" ht="16.8" customHeight="1">
      <c r="A668" s="39"/>
      <c r="B668" s="45"/>
      <c r="C668" s="291" t="s">
        <v>1484</v>
      </c>
      <c r="D668" s="39"/>
      <c r="E668" s="39"/>
      <c r="F668" s="39"/>
      <c r="G668" s="39"/>
      <c r="H668" s="45"/>
    </row>
    <row r="669" s="2" customFormat="1" ht="16.8" customHeight="1">
      <c r="A669" s="39"/>
      <c r="B669" s="45"/>
      <c r="C669" s="289" t="s">
        <v>274</v>
      </c>
      <c r="D669" s="289" t="s">
        <v>1520</v>
      </c>
      <c r="E669" s="18" t="s">
        <v>248</v>
      </c>
      <c r="F669" s="290">
        <v>31.684000000000001</v>
      </c>
      <c r="G669" s="39"/>
      <c r="H669" s="45"/>
    </row>
    <row r="670" s="2" customFormat="1">
      <c r="A670" s="39"/>
      <c r="B670" s="45"/>
      <c r="C670" s="289" t="s">
        <v>832</v>
      </c>
      <c r="D670" s="289" t="s">
        <v>1523</v>
      </c>
      <c r="E670" s="18" t="s">
        <v>248</v>
      </c>
      <c r="F670" s="290">
        <v>18.276</v>
      </c>
      <c r="G670" s="39"/>
      <c r="H670" s="45"/>
    </row>
    <row r="671" s="2" customFormat="1">
      <c r="A671" s="39"/>
      <c r="B671" s="45"/>
      <c r="C671" s="289" t="s">
        <v>836</v>
      </c>
      <c r="D671" s="289" t="s">
        <v>1524</v>
      </c>
      <c r="E671" s="18" t="s">
        <v>248</v>
      </c>
      <c r="F671" s="290">
        <v>182.75999999999999</v>
      </c>
      <c r="G671" s="39"/>
      <c r="H671" s="45"/>
    </row>
    <row r="672" s="2" customFormat="1" ht="16.8" customHeight="1">
      <c r="A672" s="39"/>
      <c r="B672" s="45"/>
      <c r="C672" s="289" t="s">
        <v>844</v>
      </c>
      <c r="D672" s="289" t="s">
        <v>1525</v>
      </c>
      <c r="E672" s="18" t="s">
        <v>248</v>
      </c>
      <c r="F672" s="290">
        <v>18.276</v>
      </c>
      <c r="G672" s="39"/>
      <c r="H672" s="45"/>
    </row>
    <row r="673" s="2" customFormat="1" ht="16.8" customHeight="1">
      <c r="A673" s="39"/>
      <c r="B673" s="45"/>
      <c r="C673" s="285" t="s">
        <v>772</v>
      </c>
      <c r="D673" s="286" t="s">
        <v>773</v>
      </c>
      <c r="E673" s="287" t="s">
        <v>248</v>
      </c>
      <c r="F673" s="288">
        <v>18.84</v>
      </c>
      <c r="G673" s="39"/>
      <c r="H673" s="45"/>
    </row>
    <row r="674" s="2" customFormat="1" ht="16.8" customHeight="1">
      <c r="A674" s="39"/>
      <c r="B674" s="45"/>
      <c r="C674" s="289" t="s">
        <v>19</v>
      </c>
      <c r="D674" s="289" t="s">
        <v>867</v>
      </c>
      <c r="E674" s="18" t="s">
        <v>19</v>
      </c>
      <c r="F674" s="290">
        <v>0</v>
      </c>
      <c r="G674" s="39"/>
      <c r="H674" s="45"/>
    </row>
    <row r="675" s="2" customFormat="1" ht="16.8" customHeight="1">
      <c r="A675" s="39"/>
      <c r="B675" s="45"/>
      <c r="C675" s="289" t="s">
        <v>19</v>
      </c>
      <c r="D675" s="289" t="s">
        <v>868</v>
      </c>
      <c r="E675" s="18" t="s">
        <v>19</v>
      </c>
      <c r="F675" s="290">
        <v>15.84</v>
      </c>
      <c r="G675" s="39"/>
      <c r="H675" s="45"/>
    </row>
    <row r="676" s="2" customFormat="1" ht="16.8" customHeight="1">
      <c r="A676" s="39"/>
      <c r="B676" s="45"/>
      <c r="C676" s="289" t="s">
        <v>19</v>
      </c>
      <c r="D676" s="289" t="s">
        <v>869</v>
      </c>
      <c r="E676" s="18" t="s">
        <v>19</v>
      </c>
      <c r="F676" s="290">
        <v>3</v>
      </c>
      <c r="G676" s="39"/>
      <c r="H676" s="45"/>
    </row>
    <row r="677" s="2" customFormat="1" ht="16.8" customHeight="1">
      <c r="A677" s="39"/>
      <c r="B677" s="45"/>
      <c r="C677" s="289" t="s">
        <v>772</v>
      </c>
      <c r="D677" s="289" t="s">
        <v>245</v>
      </c>
      <c r="E677" s="18" t="s">
        <v>19</v>
      </c>
      <c r="F677" s="290">
        <v>18.84</v>
      </c>
      <c r="G677" s="39"/>
      <c r="H677" s="45"/>
    </row>
    <row r="678" s="2" customFormat="1" ht="16.8" customHeight="1">
      <c r="A678" s="39"/>
      <c r="B678" s="45"/>
      <c r="C678" s="291" t="s">
        <v>1484</v>
      </c>
      <c r="D678" s="39"/>
      <c r="E678" s="39"/>
      <c r="F678" s="39"/>
      <c r="G678" s="39"/>
      <c r="H678" s="45"/>
    </row>
    <row r="679" s="2" customFormat="1" ht="16.8" customHeight="1">
      <c r="A679" s="39"/>
      <c r="B679" s="45"/>
      <c r="C679" s="289" t="s">
        <v>864</v>
      </c>
      <c r="D679" s="289" t="s">
        <v>1526</v>
      </c>
      <c r="E679" s="18" t="s">
        <v>248</v>
      </c>
      <c r="F679" s="290">
        <v>18.84</v>
      </c>
      <c r="G679" s="39"/>
      <c r="H679" s="45"/>
    </row>
    <row r="680" s="2" customFormat="1" ht="16.8" customHeight="1">
      <c r="A680" s="39"/>
      <c r="B680" s="45"/>
      <c r="C680" s="289" t="s">
        <v>274</v>
      </c>
      <c r="D680" s="289" t="s">
        <v>1520</v>
      </c>
      <c r="E680" s="18" t="s">
        <v>248</v>
      </c>
      <c r="F680" s="290">
        <v>31.684000000000001</v>
      </c>
      <c r="G680" s="39"/>
      <c r="H680" s="45"/>
    </row>
    <row r="681" s="2" customFormat="1" ht="16.8" customHeight="1">
      <c r="A681" s="39"/>
      <c r="B681" s="45"/>
      <c r="C681" s="289" t="s">
        <v>874</v>
      </c>
      <c r="D681" s="289" t="s">
        <v>1527</v>
      </c>
      <c r="E681" s="18" t="s">
        <v>361</v>
      </c>
      <c r="F681" s="290">
        <v>0.84799999999999998</v>
      </c>
      <c r="G681" s="39"/>
      <c r="H681" s="45"/>
    </row>
    <row r="682" s="2" customFormat="1" ht="16.8" customHeight="1">
      <c r="A682" s="39"/>
      <c r="B682" s="45"/>
      <c r="C682" s="289" t="s">
        <v>359</v>
      </c>
      <c r="D682" s="289" t="s">
        <v>1528</v>
      </c>
      <c r="E682" s="18" t="s">
        <v>361</v>
      </c>
      <c r="F682" s="290">
        <v>0.754</v>
      </c>
      <c r="G682" s="39"/>
      <c r="H682" s="45"/>
    </row>
    <row r="683" s="2" customFormat="1" ht="26.4" customHeight="1">
      <c r="A683" s="39"/>
      <c r="B683" s="45"/>
      <c r="C683" s="284" t="s">
        <v>1549</v>
      </c>
      <c r="D683" s="284" t="s">
        <v>161</v>
      </c>
      <c r="E683" s="39"/>
      <c r="F683" s="39"/>
      <c r="G683" s="39"/>
      <c r="H683" s="45"/>
    </row>
    <row r="684" s="2" customFormat="1" ht="16.8" customHeight="1">
      <c r="A684" s="39"/>
      <c r="B684" s="45"/>
      <c r="C684" s="285" t="s">
        <v>1221</v>
      </c>
      <c r="D684" s="286" t="s">
        <v>1222</v>
      </c>
      <c r="E684" s="287" t="s">
        <v>559</v>
      </c>
      <c r="F684" s="288">
        <v>30</v>
      </c>
      <c r="G684" s="39"/>
      <c r="H684" s="45"/>
    </row>
    <row r="685" s="2" customFormat="1" ht="16.8" customHeight="1">
      <c r="A685" s="39"/>
      <c r="B685" s="45"/>
      <c r="C685" s="289" t="s">
        <v>1221</v>
      </c>
      <c r="D685" s="289" t="s">
        <v>1263</v>
      </c>
      <c r="E685" s="18" t="s">
        <v>19</v>
      </c>
      <c r="F685" s="290">
        <v>30</v>
      </c>
      <c r="G685" s="39"/>
      <c r="H685" s="45"/>
    </row>
    <row r="686" s="2" customFormat="1" ht="16.8" customHeight="1">
      <c r="A686" s="39"/>
      <c r="B686" s="45"/>
      <c r="C686" s="291" t="s">
        <v>1484</v>
      </c>
      <c r="D686" s="39"/>
      <c r="E686" s="39"/>
      <c r="F686" s="39"/>
      <c r="G686" s="39"/>
      <c r="H686" s="45"/>
    </row>
    <row r="687" s="2" customFormat="1" ht="16.8" customHeight="1">
      <c r="A687" s="39"/>
      <c r="B687" s="45"/>
      <c r="C687" s="289" t="s">
        <v>1226</v>
      </c>
      <c r="D687" s="289" t="s">
        <v>1546</v>
      </c>
      <c r="E687" s="18" t="s">
        <v>559</v>
      </c>
      <c r="F687" s="290">
        <v>30</v>
      </c>
      <c r="G687" s="39"/>
      <c r="H687" s="45"/>
    </row>
    <row r="688" s="2" customFormat="1" ht="16.8" customHeight="1">
      <c r="A688" s="39"/>
      <c r="B688" s="45"/>
      <c r="C688" s="289" t="s">
        <v>1239</v>
      </c>
      <c r="D688" s="289" t="s">
        <v>1547</v>
      </c>
      <c r="E688" s="18" t="s">
        <v>559</v>
      </c>
      <c r="F688" s="290">
        <v>30</v>
      </c>
      <c r="G688" s="39"/>
      <c r="H688" s="45"/>
    </row>
    <row r="689" s="2" customFormat="1" ht="16.8" customHeight="1">
      <c r="A689" s="39"/>
      <c r="B689" s="45"/>
      <c r="C689" s="285" t="s">
        <v>790</v>
      </c>
      <c r="D689" s="286" t="s">
        <v>791</v>
      </c>
      <c r="E689" s="287" t="s">
        <v>559</v>
      </c>
      <c r="F689" s="288">
        <v>46.799999999999997</v>
      </c>
      <c r="G689" s="39"/>
      <c r="H689" s="45"/>
    </row>
    <row r="690" s="2" customFormat="1" ht="16.8" customHeight="1">
      <c r="A690" s="39"/>
      <c r="B690" s="45"/>
      <c r="C690" s="289" t="s">
        <v>790</v>
      </c>
      <c r="D690" s="289" t="s">
        <v>1293</v>
      </c>
      <c r="E690" s="18" t="s">
        <v>19</v>
      </c>
      <c r="F690" s="290">
        <v>46.799999999999997</v>
      </c>
      <c r="G690" s="39"/>
      <c r="H690" s="45"/>
    </row>
    <row r="691" s="2" customFormat="1" ht="16.8" customHeight="1">
      <c r="A691" s="39"/>
      <c r="B691" s="45"/>
      <c r="C691" s="291" t="s">
        <v>1484</v>
      </c>
      <c r="D691" s="39"/>
      <c r="E691" s="39"/>
      <c r="F691" s="39"/>
      <c r="G691" s="39"/>
      <c r="H691" s="45"/>
    </row>
    <row r="692" s="2" customFormat="1" ht="16.8" customHeight="1">
      <c r="A692" s="39"/>
      <c r="B692" s="45"/>
      <c r="C692" s="289" t="s">
        <v>812</v>
      </c>
      <c r="D692" s="289" t="s">
        <v>1494</v>
      </c>
      <c r="E692" s="18" t="s">
        <v>230</v>
      </c>
      <c r="F692" s="290">
        <v>86.099999999999994</v>
      </c>
      <c r="G692" s="39"/>
      <c r="H692" s="45"/>
    </row>
    <row r="693" s="2" customFormat="1" ht="16.8" customHeight="1">
      <c r="A693" s="39"/>
      <c r="B693" s="45"/>
      <c r="C693" s="289" t="s">
        <v>929</v>
      </c>
      <c r="D693" s="289" t="s">
        <v>1495</v>
      </c>
      <c r="E693" s="18" t="s">
        <v>559</v>
      </c>
      <c r="F693" s="290">
        <v>46.799999999999997</v>
      </c>
      <c r="G693" s="39"/>
      <c r="H693" s="45"/>
    </row>
    <row r="694" s="2" customFormat="1" ht="16.8" customHeight="1">
      <c r="A694" s="39"/>
      <c r="B694" s="45"/>
      <c r="C694" s="289" t="s">
        <v>933</v>
      </c>
      <c r="D694" s="289" t="s">
        <v>1496</v>
      </c>
      <c r="E694" s="18" t="s">
        <v>559</v>
      </c>
      <c r="F694" s="290">
        <v>46.799999999999997</v>
      </c>
      <c r="G694" s="39"/>
      <c r="H694" s="45"/>
    </row>
    <row r="695" s="2" customFormat="1" ht="16.8" customHeight="1">
      <c r="A695" s="39"/>
      <c r="B695" s="45"/>
      <c r="C695" s="289" t="s">
        <v>571</v>
      </c>
      <c r="D695" s="289" t="s">
        <v>1497</v>
      </c>
      <c r="E695" s="18" t="s">
        <v>559</v>
      </c>
      <c r="F695" s="290">
        <v>81.299999999999997</v>
      </c>
      <c r="G695" s="39"/>
      <c r="H695" s="45"/>
    </row>
    <row r="696" s="2" customFormat="1" ht="16.8" customHeight="1">
      <c r="A696" s="39"/>
      <c r="B696" s="45"/>
      <c r="C696" s="285" t="s">
        <v>793</v>
      </c>
      <c r="D696" s="286" t="s">
        <v>794</v>
      </c>
      <c r="E696" s="287" t="s">
        <v>559</v>
      </c>
      <c r="F696" s="288">
        <v>28.5</v>
      </c>
      <c r="G696" s="39"/>
      <c r="H696" s="45"/>
    </row>
    <row r="697" s="2" customFormat="1" ht="16.8" customHeight="1">
      <c r="A697" s="39"/>
      <c r="B697" s="45"/>
      <c r="C697" s="289" t="s">
        <v>793</v>
      </c>
      <c r="D697" s="289" t="s">
        <v>819</v>
      </c>
      <c r="E697" s="18" t="s">
        <v>19</v>
      </c>
      <c r="F697" s="290">
        <v>28.5</v>
      </c>
      <c r="G697" s="39"/>
      <c r="H697" s="45"/>
    </row>
    <row r="698" s="2" customFormat="1" ht="16.8" customHeight="1">
      <c r="A698" s="39"/>
      <c r="B698" s="45"/>
      <c r="C698" s="291" t="s">
        <v>1484</v>
      </c>
      <c r="D698" s="39"/>
      <c r="E698" s="39"/>
      <c r="F698" s="39"/>
      <c r="G698" s="39"/>
      <c r="H698" s="45"/>
    </row>
    <row r="699" s="2" customFormat="1" ht="16.8" customHeight="1">
      <c r="A699" s="39"/>
      <c r="B699" s="45"/>
      <c r="C699" s="289" t="s">
        <v>812</v>
      </c>
      <c r="D699" s="289" t="s">
        <v>1494</v>
      </c>
      <c r="E699" s="18" t="s">
        <v>230</v>
      </c>
      <c r="F699" s="290">
        <v>86.099999999999994</v>
      </c>
      <c r="G699" s="39"/>
      <c r="H699" s="45"/>
    </row>
    <row r="700" s="2" customFormat="1" ht="16.8" customHeight="1">
      <c r="A700" s="39"/>
      <c r="B700" s="45"/>
      <c r="C700" s="289" t="s">
        <v>821</v>
      </c>
      <c r="D700" s="289" t="s">
        <v>1498</v>
      </c>
      <c r="E700" s="18" t="s">
        <v>230</v>
      </c>
      <c r="F700" s="290">
        <v>57</v>
      </c>
      <c r="G700" s="39"/>
      <c r="H700" s="45"/>
    </row>
    <row r="701" s="2" customFormat="1" ht="16.8" customHeight="1">
      <c r="A701" s="39"/>
      <c r="B701" s="45"/>
      <c r="C701" s="289" t="s">
        <v>850</v>
      </c>
      <c r="D701" s="289" t="s">
        <v>1499</v>
      </c>
      <c r="E701" s="18" t="s">
        <v>230</v>
      </c>
      <c r="F701" s="290">
        <v>57</v>
      </c>
      <c r="G701" s="39"/>
      <c r="H701" s="45"/>
    </row>
    <row r="702" s="2" customFormat="1" ht="16.8" customHeight="1">
      <c r="A702" s="39"/>
      <c r="B702" s="45"/>
      <c r="C702" s="289" t="s">
        <v>853</v>
      </c>
      <c r="D702" s="289" t="s">
        <v>1500</v>
      </c>
      <c r="E702" s="18" t="s">
        <v>230</v>
      </c>
      <c r="F702" s="290">
        <v>57</v>
      </c>
      <c r="G702" s="39"/>
      <c r="H702" s="45"/>
    </row>
    <row r="703" s="2" customFormat="1" ht="16.8" customHeight="1">
      <c r="A703" s="39"/>
      <c r="B703" s="45"/>
      <c r="C703" s="289" t="s">
        <v>919</v>
      </c>
      <c r="D703" s="289" t="s">
        <v>1501</v>
      </c>
      <c r="E703" s="18" t="s">
        <v>559</v>
      </c>
      <c r="F703" s="290">
        <v>57</v>
      </c>
      <c r="G703" s="39"/>
      <c r="H703" s="45"/>
    </row>
    <row r="704" s="2" customFormat="1" ht="16.8" customHeight="1">
      <c r="A704" s="39"/>
      <c r="B704" s="45"/>
      <c r="C704" s="289" t="s">
        <v>923</v>
      </c>
      <c r="D704" s="289" t="s">
        <v>1502</v>
      </c>
      <c r="E704" s="18" t="s">
        <v>559</v>
      </c>
      <c r="F704" s="290">
        <v>57</v>
      </c>
      <c r="G704" s="39"/>
      <c r="H704" s="45"/>
    </row>
    <row r="705" s="2" customFormat="1" ht="16.8" customHeight="1">
      <c r="A705" s="39"/>
      <c r="B705" s="45"/>
      <c r="C705" s="289" t="s">
        <v>926</v>
      </c>
      <c r="D705" s="289" t="s">
        <v>1503</v>
      </c>
      <c r="E705" s="18" t="s">
        <v>559</v>
      </c>
      <c r="F705" s="290">
        <v>57</v>
      </c>
      <c r="G705" s="39"/>
      <c r="H705" s="45"/>
    </row>
    <row r="706" s="2" customFormat="1" ht="16.8" customHeight="1">
      <c r="A706" s="39"/>
      <c r="B706" s="45"/>
      <c r="C706" s="289" t="s">
        <v>571</v>
      </c>
      <c r="D706" s="289" t="s">
        <v>1497</v>
      </c>
      <c r="E706" s="18" t="s">
        <v>559</v>
      </c>
      <c r="F706" s="290">
        <v>81.299999999999997</v>
      </c>
      <c r="G706" s="39"/>
      <c r="H706" s="45"/>
    </row>
    <row r="707" s="2" customFormat="1" ht="16.8" customHeight="1">
      <c r="A707" s="39"/>
      <c r="B707" s="45"/>
      <c r="C707" s="289" t="s">
        <v>938</v>
      </c>
      <c r="D707" s="289" t="s">
        <v>1504</v>
      </c>
      <c r="E707" s="18" t="s">
        <v>559</v>
      </c>
      <c r="F707" s="290">
        <v>34.5</v>
      </c>
      <c r="G707" s="39"/>
      <c r="H707" s="45"/>
    </row>
    <row r="708" s="2" customFormat="1" ht="16.8" customHeight="1">
      <c r="A708" s="39"/>
      <c r="B708" s="45"/>
      <c r="C708" s="289" t="s">
        <v>941</v>
      </c>
      <c r="D708" s="289" t="s">
        <v>1505</v>
      </c>
      <c r="E708" s="18" t="s">
        <v>559</v>
      </c>
      <c r="F708" s="290">
        <v>34.5</v>
      </c>
      <c r="G708" s="39"/>
      <c r="H708" s="45"/>
    </row>
    <row r="709" s="2" customFormat="1" ht="16.8" customHeight="1">
      <c r="A709" s="39"/>
      <c r="B709" s="45"/>
      <c r="C709" s="285" t="s">
        <v>783</v>
      </c>
      <c r="D709" s="286" t="s">
        <v>784</v>
      </c>
      <c r="E709" s="287" t="s">
        <v>559</v>
      </c>
      <c r="F709" s="288">
        <v>48</v>
      </c>
      <c r="G709" s="39"/>
      <c r="H709" s="45"/>
    </row>
    <row r="710" s="2" customFormat="1" ht="16.8" customHeight="1">
      <c r="A710" s="39"/>
      <c r="B710" s="45"/>
      <c r="C710" s="289" t="s">
        <v>783</v>
      </c>
      <c r="D710" s="289" t="s">
        <v>1134</v>
      </c>
      <c r="E710" s="18" t="s">
        <v>19</v>
      </c>
      <c r="F710" s="290">
        <v>48</v>
      </c>
      <c r="G710" s="39"/>
      <c r="H710" s="45"/>
    </row>
    <row r="711" s="2" customFormat="1" ht="16.8" customHeight="1">
      <c r="A711" s="39"/>
      <c r="B711" s="45"/>
      <c r="C711" s="291" t="s">
        <v>1484</v>
      </c>
      <c r="D711" s="39"/>
      <c r="E711" s="39"/>
      <c r="F711" s="39"/>
      <c r="G711" s="39"/>
      <c r="H711" s="45"/>
    </row>
    <row r="712" s="2" customFormat="1" ht="16.8" customHeight="1">
      <c r="A712" s="39"/>
      <c r="B712" s="45"/>
      <c r="C712" s="289" t="s">
        <v>947</v>
      </c>
      <c r="D712" s="289" t="s">
        <v>1506</v>
      </c>
      <c r="E712" s="18" t="s">
        <v>559</v>
      </c>
      <c r="F712" s="290">
        <v>48</v>
      </c>
      <c r="G712" s="39"/>
      <c r="H712" s="45"/>
    </row>
    <row r="713" s="2" customFormat="1" ht="16.8" customHeight="1">
      <c r="A713" s="39"/>
      <c r="B713" s="45"/>
      <c r="C713" s="289" t="s">
        <v>987</v>
      </c>
      <c r="D713" s="289" t="s">
        <v>988</v>
      </c>
      <c r="E713" s="18" t="s">
        <v>559</v>
      </c>
      <c r="F713" s="290">
        <v>36</v>
      </c>
      <c r="G713" s="39"/>
      <c r="H713" s="45"/>
    </row>
    <row r="714" s="2" customFormat="1">
      <c r="A714" s="39"/>
      <c r="B714" s="45"/>
      <c r="C714" s="289" t="s">
        <v>908</v>
      </c>
      <c r="D714" s="289" t="s">
        <v>1507</v>
      </c>
      <c r="E714" s="18" t="s">
        <v>559</v>
      </c>
      <c r="F714" s="290">
        <v>48</v>
      </c>
      <c r="G714" s="39"/>
      <c r="H714" s="45"/>
    </row>
    <row r="715" s="2" customFormat="1" ht="16.8" customHeight="1">
      <c r="A715" s="39"/>
      <c r="B715" s="45"/>
      <c r="C715" s="285" t="s">
        <v>786</v>
      </c>
      <c r="D715" s="286" t="s">
        <v>787</v>
      </c>
      <c r="E715" s="287" t="s">
        <v>230</v>
      </c>
      <c r="F715" s="288">
        <v>86.099999999999994</v>
      </c>
      <c r="G715" s="39"/>
      <c r="H715" s="45"/>
    </row>
    <row r="716" s="2" customFormat="1" ht="16.8" customHeight="1">
      <c r="A716" s="39"/>
      <c r="B716" s="45"/>
      <c r="C716" s="289" t="s">
        <v>19</v>
      </c>
      <c r="D716" s="289" t="s">
        <v>815</v>
      </c>
      <c r="E716" s="18" t="s">
        <v>19</v>
      </c>
      <c r="F716" s="290">
        <v>0</v>
      </c>
      <c r="G716" s="39"/>
      <c r="H716" s="45"/>
    </row>
    <row r="717" s="2" customFormat="1" ht="16.8" customHeight="1">
      <c r="A717" s="39"/>
      <c r="B717" s="45"/>
      <c r="C717" s="289" t="s">
        <v>786</v>
      </c>
      <c r="D717" s="289" t="s">
        <v>1292</v>
      </c>
      <c r="E717" s="18" t="s">
        <v>19</v>
      </c>
      <c r="F717" s="290">
        <v>86.099999999999994</v>
      </c>
      <c r="G717" s="39"/>
      <c r="H717" s="45"/>
    </row>
    <row r="718" s="2" customFormat="1" ht="16.8" customHeight="1">
      <c r="A718" s="39"/>
      <c r="B718" s="45"/>
      <c r="C718" s="291" t="s">
        <v>1484</v>
      </c>
      <c r="D718" s="39"/>
      <c r="E718" s="39"/>
      <c r="F718" s="39"/>
      <c r="G718" s="39"/>
      <c r="H718" s="45"/>
    </row>
    <row r="719" s="2" customFormat="1" ht="16.8" customHeight="1">
      <c r="A719" s="39"/>
      <c r="B719" s="45"/>
      <c r="C719" s="289" t="s">
        <v>812</v>
      </c>
      <c r="D719" s="289" t="s">
        <v>1494</v>
      </c>
      <c r="E719" s="18" t="s">
        <v>230</v>
      </c>
      <c r="F719" s="290">
        <v>86.099999999999994</v>
      </c>
      <c r="G719" s="39"/>
      <c r="H719" s="45"/>
    </row>
    <row r="720" s="2" customFormat="1" ht="16.8" customHeight="1">
      <c r="A720" s="39"/>
      <c r="B720" s="45"/>
      <c r="C720" s="289" t="s">
        <v>892</v>
      </c>
      <c r="D720" s="289" t="s">
        <v>1508</v>
      </c>
      <c r="E720" s="18" t="s">
        <v>230</v>
      </c>
      <c r="F720" s="290">
        <v>114.59999999999999</v>
      </c>
      <c r="G720" s="39"/>
      <c r="H720" s="45"/>
    </row>
    <row r="721" s="2" customFormat="1">
      <c r="A721" s="39"/>
      <c r="B721" s="45"/>
      <c r="C721" s="289" t="s">
        <v>895</v>
      </c>
      <c r="D721" s="289" t="s">
        <v>1509</v>
      </c>
      <c r="E721" s="18" t="s">
        <v>230</v>
      </c>
      <c r="F721" s="290">
        <v>86.099999999999994</v>
      </c>
      <c r="G721" s="39"/>
      <c r="H721" s="45"/>
    </row>
    <row r="722" s="2" customFormat="1" ht="16.8" customHeight="1">
      <c r="A722" s="39"/>
      <c r="B722" s="45"/>
      <c r="C722" s="285" t="s">
        <v>796</v>
      </c>
      <c r="D722" s="286" t="s">
        <v>797</v>
      </c>
      <c r="E722" s="287" t="s">
        <v>230</v>
      </c>
      <c r="F722" s="288">
        <v>28.5</v>
      </c>
      <c r="G722" s="39"/>
      <c r="H722" s="45"/>
    </row>
    <row r="723" s="2" customFormat="1" ht="16.8" customHeight="1">
      <c r="A723" s="39"/>
      <c r="B723" s="45"/>
      <c r="C723" s="289" t="s">
        <v>796</v>
      </c>
      <c r="D723" s="289" t="s">
        <v>818</v>
      </c>
      <c r="E723" s="18" t="s">
        <v>19</v>
      </c>
      <c r="F723" s="290">
        <v>28.5</v>
      </c>
      <c r="G723" s="39"/>
      <c r="H723" s="45"/>
    </row>
    <row r="724" s="2" customFormat="1" ht="16.8" customHeight="1">
      <c r="A724" s="39"/>
      <c r="B724" s="45"/>
      <c r="C724" s="291" t="s">
        <v>1484</v>
      </c>
      <c r="D724" s="39"/>
      <c r="E724" s="39"/>
      <c r="F724" s="39"/>
      <c r="G724" s="39"/>
      <c r="H724" s="45"/>
    </row>
    <row r="725" s="2" customFormat="1" ht="16.8" customHeight="1">
      <c r="A725" s="39"/>
      <c r="B725" s="45"/>
      <c r="C725" s="289" t="s">
        <v>812</v>
      </c>
      <c r="D725" s="289" t="s">
        <v>1494</v>
      </c>
      <c r="E725" s="18" t="s">
        <v>230</v>
      </c>
      <c r="F725" s="290">
        <v>86.099999999999994</v>
      </c>
      <c r="G725" s="39"/>
      <c r="H725" s="45"/>
    </row>
    <row r="726" s="2" customFormat="1" ht="16.8" customHeight="1">
      <c r="A726" s="39"/>
      <c r="B726" s="45"/>
      <c r="C726" s="289" t="s">
        <v>801</v>
      </c>
      <c r="D726" s="289" t="s">
        <v>1510</v>
      </c>
      <c r="E726" s="18" t="s">
        <v>230</v>
      </c>
      <c r="F726" s="290">
        <v>28.5</v>
      </c>
      <c r="G726" s="39"/>
      <c r="H726" s="45"/>
    </row>
    <row r="727" s="2" customFormat="1" ht="16.8" customHeight="1">
      <c r="A727" s="39"/>
      <c r="B727" s="45"/>
      <c r="C727" s="289" t="s">
        <v>805</v>
      </c>
      <c r="D727" s="289" t="s">
        <v>1511</v>
      </c>
      <c r="E727" s="18" t="s">
        <v>230</v>
      </c>
      <c r="F727" s="290">
        <v>28.5</v>
      </c>
      <c r="G727" s="39"/>
      <c r="H727" s="45"/>
    </row>
    <row r="728" s="2" customFormat="1" ht="16.8" customHeight="1">
      <c r="A728" s="39"/>
      <c r="B728" s="45"/>
      <c r="C728" s="289" t="s">
        <v>228</v>
      </c>
      <c r="D728" s="289" t="s">
        <v>1512</v>
      </c>
      <c r="E728" s="18" t="s">
        <v>230</v>
      </c>
      <c r="F728" s="290">
        <v>28.5</v>
      </c>
      <c r="G728" s="39"/>
      <c r="H728" s="45"/>
    </row>
    <row r="729" s="2" customFormat="1" ht="16.8" customHeight="1">
      <c r="A729" s="39"/>
      <c r="B729" s="45"/>
      <c r="C729" s="289" t="s">
        <v>809</v>
      </c>
      <c r="D729" s="289" t="s">
        <v>1513</v>
      </c>
      <c r="E729" s="18" t="s">
        <v>230</v>
      </c>
      <c r="F729" s="290">
        <v>28.5</v>
      </c>
      <c r="G729" s="39"/>
      <c r="H729" s="45"/>
    </row>
    <row r="730" s="2" customFormat="1" ht="16.8" customHeight="1">
      <c r="A730" s="39"/>
      <c r="B730" s="45"/>
      <c r="C730" s="289" t="s">
        <v>880</v>
      </c>
      <c r="D730" s="289" t="s">
        <v>1514</v>
      </c>
      <c r="E730" s="18" t="s">
        <v>230</v>
      </c>
      <c r="F730" s="290">
        <v>28.5</v>
      </c>
      <c r="G730" s="39"/>
      <c r="H730" s="45"/>
    </row>
    <row r="731" s="2" customFormat="1" ht="16.8" customHeight="1">
      <c r="A731" s="39"/>
      <c r="B731" s="45"/>
      <c r="C731" s="289" t="s">
        <v>883</v>
      </c>
      <c r="D731" s="289" t="s">
        <v>1515</v>
      </c>
      <c r="E731" s="18" t="s">
        <v>230</v>
      </c>
      <c r="F731" s="290">
        <v>28.5</v>
      </c>
      <c r="G731" s="39"/>
      <c r="H731" s="45"/>
    </row>
    <row r="732" s="2" customFormat="1" ht="16.8" customHeight="1">
      <c r="A732" s="39"/>
      <c r="B732" s="45"/>
      <c r="C732" s="289" t="s">
        <v>886</v>
      </c>
      <c r="D732" s="289" t="s">
        <v>1516</v>
      </c>
      <c r="E732" s="18" t="s">
        <v>230</v>
      </c>
      <c r="F732" s="290">
        <v>28.5</v>
      </c>
      <c r="G732" s="39"/>
      <c r="H732" s="45"/>
    </row>
    <row r="733" s="2" customFormat="1" ht="16.8" customHeight="1">
      <c r="A733" s="39"/>
      <c r="B733" s="45"/>
      <c r="C733" s="289" t="s">
        <v>889</v>
      </c>
      <c r="D733" s="289" t="s">
        <v>1517</v>
      </c>
      <c r="E733" s="18" t="s">
        <v>230</v>
      </c>
      <c r="F733" s="290">
        <v>28.5</v>
      </c>
      <c r="G733" s="39"/>
      <c r="H733" s="45"/>
    </row>
    <row r="734" s="2" customFormat="1" ht="16.8" customHeight="1">
      <c r="A734" s="39"/>
      <c r="B734" s="45"/>
      <c r="C734" s="289" t="s">
        <v>892</v>
      </c>
      <c r="D734" s="289" t="s">
        <v>1508</v>
      </c>
      <c r="E734" s="18" t="s">
        <v>230</v>
      </c>
      <c r="F734" s="290">
        <v>114.59999999999999</v>
      </c>
      <c r="G734" s="39"/>
      <c r="H734" s="45"/>
    </row>
    <row r="735" s="2" customFormat="1" ht="16.8" customHeight="1">
      <c r="A735" s="39"/>
      <c r="B735" s="45"/>
      <c r="C735" s="289" t="s">
        <v>898</v>
      </c>
      <c r="D735" s="289" t="s">
        <v>1518</v>
      </c>
      <c r="E735" s="18" t="s">
        <v>230</v>
      </c>
      <c r="F735" s="290">
        <v>28.5</v>
      </c>
      <c r="G735" s="39"/>
      <c r="H735" s="45"/>
    </row>
    <row r="736" s="2" customFormat="1" ht="16.8" customHeight="1">
      <c r="A736" s="39"/>
      <c r="B736" s="45"/>
      <c r="C736" s="285" t="s">
        <v>654</v>
      </c>
      <c r="D736" s="286" t="s">
        <v>655</v>
      </c>
      <c r="E736" s="287" t="s">
        <v>230</v>
      </c>
      <c r="F736" s="288">
        <v>19.16</v>
      </c>
      <c r="G736" s="39"/>
      <c r="H736" s="45"/>
    </row>
    <row r="737" s="2" customFormat="1" ht="16.8" customHeight="1">
      <c r="A737" s="39"/>
      <c r="B737" s="45"/>
      <c r="C737" s="289" t="s">
        <v>654</v>
      </c>
      <c r="D737" s="289" t="s">
        <v>1268</v>
      </c>
      <c r="E737" s="18" t="s">
        <v>19</v>
      </c>
      <c r="F737" s="290">
        <v>19.16</v>
      </c>
      <c r="G737" s="39"/>
      <c r="H737" s="45"/>
    </row>
    <row r="738" s="2" customFormat="1" ht="16.8" customHeight="1">
      <c r="A738" s="39"/>
      <c r="B738" s="45"/>
      <c r="C738" s="291" t="s">
        <v>1484</v>
      </c>
      <c r="D738" s="39"/>
      <c r="E738" s="39"/>
      <c r="F738" s="39"/>
      <c r="G738" s="39"/>
      <c r="H738" s="45"/>
    </row>
    <row r="739" s="2" customFormat="1" ht="16.8" customHeight="1">
      <c r="A739" s="39"/>
      <c r="B739" s="45"/>
      <c r="C739" s="289" t="s">
        <v>471</v>
      </c>
      <c r="D739" s="289" t="s">
        <v>472</v>
      </c>
      <c r="E739" s="18" t="s">
        <v>230</v>
      </c>
      <c r="F739" s="290">
        <v>19.16</v>
      </c>
      <c r="G739" s="39"/>
      <c r="H739" s="45"/>
    </row>
    <row r="740" s="2" customFormat="1" ht="16.8" customHeight="1">
      <c r="A740" s="39"/>
      <c r="B740" s="45"/>
      <c r="C740" s="289" t="s">
        <v>608</v>
      </c>
      <c r="D740" s="289" t="s">
        <v>1485</v>
      </c>
      <c r="E740" s="18" t="s">
        <v>230</v>
      </c>
      <c r="F740" s="290">
        <v>19.16</v>
      </c>
      <c r="G740" s="39"/>
      <c r="H740" s="45"/>
    </row>
    <row r="741" s="2" customFormat="1" ht="16.8" customHeight="1">
      <c r="A741" s="39"/>
      <c r="B741" s="45"/>
      <c r="C741" s="285" t="s">
        <v>769</v>
      </c>
      <c r="D741" s="286" t="s">
        <v>770</v>
      </c>
      <c r="E741" s="287" t="s">
        <v>248</v>
      </c>
      <c r="F741" s="288">
        <v>1.3200000000000001</v>
      </c>
      <c r="G741" s="39"/>
      <c r="H741" s="45"/>
    </row>
    <row r="742" s="2" customFormat="1" ht="16.8" customHeight="1">
      <c r="A742" s="39"/>
      <c r="B742" s="45"/>
      <c r="C742" s="289" t="s">
        <v>769</v>
      </c>
      <c r="D742" s="289" t="s">
        <v>863</v>
      </c>
      <c r="E742" s="18" t="s">
        <v>19</v>
      </c>
      <c r="F742" s="290">
        <v>1.3200000000000001</v>
      </c>
      <c r="G742" s="39"/>
      <c r="H742" s="45"/>
    </row>
    <row r="743" s="2" customFormat="1" ht="16.8" customHeight="1">
      <c r="A743" s="39"/>
      <c r="B743" s="45"/>
      <c r="C743" s="291" t="s">
        <v>1484</v>
      </c>
      <c r="D743" s="39"/>
      <c r="E743" s="39"/>
      <c r="F743" s="39"/>
      <c r="G743" s="39"/>
      <c r="H743" s="45"/>
    </row>
    <row r="744" s="2" customFormat="1" ht="16.8" customHeight="1">
      <c r="A744" s="39"/>
      <c r="B744" s="45"/>
      <c r="C744" s="289" t="s">
        <v>860</v>
      </c>
      <c r="D744" s="289" t="s">
        <v>1519</v>
      </c>
      <c r="E744" s="18" t="s">
        <v>248</v>
      </c>
      <c r="F744" s="290">
        <v>1.3200000000000001</v>
      </c>
      <c r="G744" s="39"/>
      <c r="H744" s="45"/>
    </row>
    <row r="745" s="2" customFormat="1" ht="16.8" customHeight="1">
      <c r="A745" s="39"/>
      <c r="B745" s="45"/>
      <c r="C745" s="289" t="s">
        <v>274</v>
      </c>
      <c r="D745" s="289" t="s">
        <v>1520</v>
      </c>
      <c r="E745" s="18" t="s">
        <v>248</v>
      </c>
      <c r="F745" s="290">
        <v>39.683999999999998</v>
      </c>
      <c r="G745" s="39"/>
      <c r="H745" s="45"/>
    </row>
    <row r="746" s="2" customFormat="1" ht="16.8" customHeight="1">
      <c r="A746" s="39"/>
      <c r="B746" s="45"/>
      <c r="C746" s="285" t="s">
        <v>781</v>
      </c>
      <c r="D746" s="286" t="s">
        <v>782</v>
      </c>
      <c r="E746" s="287" t="s">
        <v>248</v>
      </c>
      <c r="F746" s="288">
        <v>8</v>
      </c>
      <c r="G746" s="39"/>
      <c r="H746" s="45"/>
    </row>
    <row r="747" s="2" customFormat="1" ht="16.8" customHeight="1">
      <c r="A747" s="39"/>
      <c r="B747" s="45"/>
      <c r="C747" s="289" t="s">
        <v>781</v>
      </c>
      <c r="D747" s="289" t="s">
        <v>831</v>
      </c>
      <c r="E747" s="18" t="s">
        <v>19</v>
      </c>
      <c r="F747" s="290">
        <v>8</v>
      </c>
      <c r="G747" s="39"/>
      <c r="H747" s="45"/>
    </row>
    <row r="748" s="2" customFormat="1" ht="16.8" customHeight="1">
      <c r="A748" s="39"/>
      <c r="B748" s="45"/>
      <c r="C748" s="285" t="s">
        <v>778</v>
      </c>
      <c r="D748" s="286" t="s">
        <v>779</v>
      </c>
      <c r="E748" s="287" t="s">
        <v>248</v>
      </c>
      <c r="F748" s="288">
        <v>57.960000000000001</v>
      </c>
      <c r="G748" s="39"/>
      <c r="H748" s="45"/>
    </row>
    <row r="749" s="2" customFormat="1" ht="16.8" customHeight="1">
      <c r="A749" s="39"/>
      <c r="B749" s="45"/>
      <c r="C749" s="289" t="s">
        <v>19</v>
      </c>
      <c r="D749" s="289" t="s">
        <v>1264</v>
      </c>
      <c r="E749" s="18" t="s">
        <v>19</v>
      </c>
      <c r="F749" s="290">
        <v>57.960000000000001</v>
      </c>
      <c r="G749" s="39"/>
      <c r="H749" s="45"/>
    </row>
    <row r="750" s="2" customFormat="1" ht="16.8" customHeight="1">
      <c r="A750" s="39"/>
      <c r="B750" s="45"/>
      <c r="C750" s="289" t="s">
        <v>778</v>
      </c>
      <c r="D750" s="289" t="s">
        <v>245</v>
      </c>
      <c r="E750" s="18" t="s">
        <v>19</v>
      </c>
      <c r="F750" s="290">
        <v>57.960000000000001</v>
      </c>
      <c r="G750" s="39"/>
      <c r="H750" s="45"/>
    </row>
    <row r="751" s="2" customFormat="1" ht="16.8" customHeight="1">
      <c r="A751" s="39"/>
      <c r="B751" s="45"/>
      <c r="C751" s="291" t="s">
        <v>1484</v>
      </c>
      <c r="D751" s="39"/>
      <c r="E751" s="39"/>
      <c r="F751" s="39"/>
      <c r="G751" s="39"/>
      <c r="H751" s="45"/>
    </row>
    <row r="752" s="2" customFormat="1" ht="16.8" customHeight="1">
      <c r="A752" s="39"/>
      <c r="B752" s="45"/>
      <c r="C752" s="289" t="s">
        <v>246</v>
      </c>
      <c r="D752" s="289" t="s">
        <v>1522</v>
      </c>
      <c r="E752" s="18" t="s">
        <v>248</v>
      </c>
      <c r="F752" s="290">
        <v>57.960000000000001</v>
      </c>
      <c r="G752" s="39"/>
      <c r="H752" s="45"/>
    </row>
    <row r="753" s="2" customFormat="1">
      <c r="A753" s="39"/>
      <c r="B753" s="45"/>
      <c r="C753" s="289" t="s">
        <v>832</v>
      </c>
      <c r="D753" s="289" t="s">
        <v>1523</v>
      </c>
      <c r="E753" s="18" t="s">
        <v>248</v>
      </c>
      <c r="F753" s="290">
        <v>18.276</v>
      </c>
      <c r="G753" s="39"/>
      <c r="H753" s="45"/>
    </row>
    <row r="754" s="2" customFormat="1">
      <c r="A754" s="39"/>
      <c r="B754" s="45"/>
      <c r="C754" s="289" t="s">
        <v>836</v>
      </c>
      <c r="D754" s="289" t="s">
        <v>1524</v>
      </c>
      <c r="E754" s="18" t="s">
        <v>248</v>
      </c>
      <c r="F754" s="290">
        <v>182.75999999999999</v>
      </c>
      <c r="G754" s="39"/>
      <c r="H754" s="45"/>
    </row>
    <row r="755" s="2" customFormat="1" ht="16.8" customHeight="1">
      <c r="A755" s="39"/>
      <c r="B755" s="45"/>
      <c r="C755" s="289" t="s">
        <v>844</v>
      </c>
      <c r="D755" s="289" t="s">
        <v>1525</v>
      </c>
      <c r="E755" s="18" t="s">
        <v>248</v>
      </c>
      <c r="F755" s="290">
        <v>18.276</v>
      </c>
      <c r="G755" s="39"/>
      <c r="H755" s="45"/>
    </row>
    <row r="756" s="2" customFormat="1" ht="16.8" customHeight="1">
      <c r="A756" s="39"/>
      <c r="B756" s="45"/>
      <c r="C756" s="289" t="s">
        <v>274</v>
      </c>
      <c r="D756" s="289" t="s">
        <v>1520</v>
      </c>
      <c r="E756" s="18" t="s">
        <v>248</v>
      </c>
      <c r="F756" s="290">
        <v>39.683999999999998</v>
      </c>
      <c r="G756" s="39"/>
      <c r="H756" s="45"/>
    </row>
    <row r="757" s="2" customFormat="1" ht="16.8" customHeight="1">
      <c r="A757" s="39"/>
      <c r="B757" s="45"/>
      <c r="C757" s="285" t="s">
        <v>775</v>
      </c>
      <c r="D757" s="286" t="s">
        <v>776</v>
      </c>
      <c r="E757" s="287" t="s">
        <v>248</v>
      </c>
      <c r="F757" s="288">
        <v>39.683999999999998</v>
      </c>
      <c r="G757" s="39"/>
      <c r="H757" s="45"/>
    </row>
    <row r="758" s="2" customFormat="1" ht="16.8" customHeight="1">
      <c r="A758" s="39"/>
      <c r="B758" s="45"/>
      <c r="C758" s="289" t="s">
        <v>19</v>
      </c>
      <c r="D758" s="289" t="s">
        <v>848</v>
      </c>
      <c r="E758" s="18" t="s">
        <v>19</v>
      </c>
      <c r="F758" s="290">
        <v>57.960000000000001</v>
      </c>
      <c r="G758" s="39"/>
      <c r="H758" s="45"/>
    </row>
    <row r="759" s="2" customFormat="1" ht="16.8" customHeight="1">
      <c r="A759" s="39"/>
      <c r="B759" s="45"/>
      <c r="C759" s="289" t="s">
        <v>19</v>
      </c>
      <c r="D759" s="289" t="s">
        <v>849</v>
      </c>
      <c r="E759" s="18" t="s">
        <v>19</v>
      </c>
      <c r="F759" s="290">
        <v>-18.276</v>
      </c>
      <c r="G759" s="39"/>
      <c r="H759" s="45"/>
    </row>
    <row r="760" s="2" customFormat="1" ht="16.8" customHeight="1">
      <c r="A760" s="39"/>
      <c r="B760" s="45"/>
      <c r="C760" s="289" t="s">
        <v>775</v>
      </c>
      <c r="D760" s="289" t="s">
        <v>245</v>
      </c>
      <c r="E760" s="18" t="s">
        <v>19</v>
      </c>
      <c r="F760" s="290">
        <v>39.683999999999998</v>
      </c>
      <c r="G760" s="39"/>
      <c r="H760" s="45"/>
    </row>
    <row r="761" s="2" customFormat="1" ht="16.8" customHeight="1">
      <c r="A761" s="39"/>
      <c r="B761" s="45"/>
      <c r="C761" s="291" t="s">
        <v>1484</v>
      </c>
      <c r="D761" s="39"/>
      <c r="E761" s="39"/>
      <c r="F761" s="39"/>
      <c r="G761" s="39"/>
      <c r="H761" s="45"/>
    </row>
    <row r="762" s="2" customFormat="1" ht="16.8" customHeight="1">
      <c r="A762" s="39"/>
      <c r="B762" s="45"/>
      <c r="C762" s="289" t="s">
        <v>274</v>
      </c>
      <c r="D762" s="289" t="s">
        <v>1520</v>
      </c>
      <c r="E762" s="18" t="s">
        <v>248</v>
      </c>
      <c r="F762" s="290">
        <v>39.683999999999998</v>
      </c>
      <c r="G762" s="39"/>
      <c r="H762" s="45"/>
    </row>
    <row r="763" s="2" customFormat="1">
      <c r="A763" s="39"/>
      <c r="B763" s="45"/>
      <c r="C763" s="289" t="s">
        <v>832</v>
      </c>
      <c r="D763" s="289" t="s">
        <v>1523</v>
      </c>
      <c r="E763" s="18" t="s">
        <v>248</v>
      </c>
      <c r="F763" s="290">
        <v>18.276</v>
      </c>
      <c r="G763" s="39"/>
      <c r="H763" s="45"/>
    </row>
    <row r="764" s="2" customFormat="1">
      <c r="A764" s="39"/>
      <c r="B764" s="45"/>
      <c r="C764" s="289" t="s">
        <v>836</v>
      </c>
      <c r="D764" s="289" t="s">
        <v>1524</v>
      </c>
      <c r="E764" s="18" t="s">
        <v>248</v>
      </c>
      <c r="F764" s="290">
        <v>182.75999999999999</v>
      </c>
      <c r="G764" s="39"/>
      <c r="H764" s="45"/>
    </row>
    <row r="765" s="2" customFormat="1" ht="16.8" customHeight="1">
      <c r="A765" s="39"/>
      <c r="B765" s="45"/>
      <c r="C765" s="289" t="s">
        <v>844</v>
      </c>
      <c r="D765" s="289" t="s">
        <v>1525</v>
      </c>
      <c r="E765" s="18" t="s">
        <v>248</v>
      </c>
      <c r="F765" s="290">
        <v>18.276</v>
      </c>
      <c r="G765" s="39"/>
      <c r="H765" s="45"/>
    </row>
    <row r="766" s="2" customFormat="1" ht="16.8" customHeight="1">
      <c r="A766" s="39"/>
      <c r="B766" s="45"/>
      <c r="C766" s="285" t="s">
        <v>772</v>
      </c>
      <c r="D766" s="286" t="s">
        <v>773</v>
      </c>
      <c r="E766" s="287" t="s">
        <v>248</v>
      </c>
      <c r="F766" s="288">
        <v>18.84</v>
      </c>
      <c r="G766" s="39"/>
      <c r="H766" s="45"/>
    </row>
    <row r="767" s="2" customFormat="1" ht="16.8" customHeight="1">
      <c r="A767" s="39"/>
      <c r="B767" s="45"/>
      <c r="C767" s="289" t="s">
        <v>19</v>
      </c>
      <c r="D767" s="289" t="s">
        <v>867</v>
      </c>
      <c r="E767" s="18" t="s">
        <v>19</v>
      </c>
      <c r="F767" s="290">
        <v>0</v>
      </c>
      <c r="G767" s="39"/>
      <c r="H767" s="45"/>
    </row>
    <row r="768" s="2" customFormat="1" ht="16.8" customHeight="1">
      <c r="A768" s="39"/>
      <c r="B768" s="45"/>
      <c r="C768" s="289" t="s">
        <v>19</v>
      </c>
      <c r="D768" s="289" t="s">
        <v>868</v>
      </c>
      <c r="E768" s="18" t="s">
        <v>19</v>
      </c>
      <c r="F768" s="290">
        <v>15.84</v>
      </c>
      <c r="G768" s="39"/>
      <c r="H768" s="45"/>
    </row>
    <row r="769" s="2" customFormat="1" ht="16.8" customHeight="1">
      <c r="A769" s="39"/>
      <c r="B769" s="45"/>
      <c r="C769" s="289" t="s">
        <v>19</v>
      </c>
      <c r="D769" s="289" t="s">
        <v>869</v>
      </c>
      <c r="E769" s="18" t="s">
        <v>19</v>
      </c>
      <c r="F769" s="290">
        <v>3</v>
      </c>
      <c r="G769" s="39"/>
      <c r="H769" s="45"/>
    </row>
    <row r="770" s="2" customFormat="1" ht="16.8" customHeight="1">
      <c r="A770" s="39"/>
      <c r="B770" s="45"/>
      <c r="C770" s="289" t="s">
        <v>772</v>
      </c>
      <c r="D770" s="289" t="s">
        <v>245</v>
      </c>
      <c r="E770" s="18" t="s">
        <v>19</v>
      </c>
      <c r="F770" s="290">
        <v>18.84</v>
      </c>
      <c r="G770" s="39"/>
      <c r="H770" s="45"/>
    </row>
    <row r="771" s="2" customFormat="1" ht="16.8" customHeight="1">
      <c r="A771" s="39"/>
      <c r="B771" s="45"/>
      <c r="C771" s="291" t="s">
        <v>1484</v>
      </c>
      <c r="D771" s="39"/>
      <c r="E771" s="39"/>
      <c r="F771" s="39"/>
      <c r="G771" s="39"/>
      <c r="H771" s="45"/>
    </row>
    <row r="772" s="2" customFormat="1" ht="16.8" customHeight="1">
      <c r="A772" s="39"/>
      <c r="B772" s="45"/>
      <c r="C772" s="289" t="s">
        <v>864</v>
      </c>
      <c r="D772" s="289" t="s">
        <v>1526</v>
      </c>
      <c r="E772" s="18" t="s">
        <v>248</v>
      </c>
      <c r="F772" s="290">
        <v>18.84</v>
      </c>
      <c r="G772" s="39"/>
      <c r="H772" s="45"/>
    </row>
    <row r="773" s="2" customFormat="1" ht="16.8" customHeight="1">
      <c r="A773" s="39"/>
      <c r="B773" s="45"/>
      <c r="C773" s="289" t="s">
        <v>274</v>
      </c>
      <c r="D773" s="289" t="s">
        <v>1520</v>
      </c>
      <c r="E773" s="18" t="s">
        <v>248</v>
      </c>
      <c r="F773" s="290">
        <v>39.683999999999998</v>
      </c>
      <c r="G773" s="39"/>
      <c r="H773" s="45"/>
    </row>
    <row r="774" s="2" customFormat="1" ht="16.8" customHeight="1">
      <c r="A774" s="39"/>
      <c r="B774" s="45"/>
      <c r="C774" s="289" t="s">
        <v>874</v>
      </c>
      <c r="D774" s="289" t="s">
        <v>1527</v>
      </c>
      <c r="E774" s="18" t="s">
        <v>361</v>
      </c>
      <c r="F774" s="290">
        <v>0.84799999999999998</v>
      </c>
      <c r="G774" s="39"/>
      <c r="H774" s="45"/>
    </row>
    <row r="775" s="2" customFormat="1" ht="16.8" customHeight="1">
      <c r="A775" s="39"/>
      <c r="B775" s="45"/>
      <c r="C775" s="289" t="s">
        <v>359</v>
      </c>
      <c r="D775" s="289" t="s">
        <v>1528</v>
      </c>
      <c r="E775" s="18" t="s">
        <v>361</v>
      </c>
      <c r="F775" s="290">
        <v>0.754</v>
      </c>
      <c r="G775" s="39"/>
      <c r="H775" s="45"/>
    </row>
    <row r="776" s="2" customFormat="1" ht="26.4" customHeight="1">
      <c r="A776" s="39"/>
      <c r="B776" s="45"/>
      <c r="C776" s="284" t="s">
        <v>1550</v>
      </c>
      <c r="D776" s="284" t="s">
        <v>164</v>
      </c>
      <c r="E776" s="39"/>
      <c r="F776" s="39"/>
      <c r="G776" s="39"/>
      <c r="H776" s="45"/>
    </row>
    <row r="777" s="2" customFormat="1" ht="16.8" customHeight="1">
      <c r="A777" s="39"/>
      <c r="B777" s="45"/>
      <c r="C777" s="285" t="s">
        <v>1221</v>
      </c>
      <c r="D777" s="286" t="s">
        <v>1222</v>
      </c>
      <c r="E777" s="287" t="s">
        <v>559</v>
      </c>
      <c r="F777" s="288">
        <v>20</v>
      </c>
      <c r="G777" s="39"/>
      <c r="H777" s="45"/>
    </row>
    <row r="778" s="2" customFormat="1" ht="16.8" customHeight="1">
      <c r="A778" s="39"/>
      <c r="B778" s="45"/>
      <c r="C778" s="289" t="s">
        <v>1221</v>
      </c>
      <c r="D778" s="289" t="s">
        <v>1229</v>
      </c>
      <c r="E778" s="18" t="s">
        <v>19</v>
      </c>
      <c r="F778" s="290">
        <v>20</v>
      </c>
      <c r="G778" s="39"/>
      <c r="H778" s="45"/>
    </row>
    <row r="779" s="2" customFormat="1" ht="16.8" customHeight="1">
      <c r="A779" s="39"/>
      <c r="B779" s="45"/>
      <c r="C779" s="291" t="s">
        <v>1484</v>
      </c>
      <c r="D779" s="39"/>
      <c r="E779" s="39"/>
      <c r="F779" s="39"/>
      <c r="G779" s="39"/>
      <c r="H779" s="45"/>
    </row>
    <row r="780" s="2" customFormat="1" ht="16.8" customHeight="1">
      <c r="A780" s="39"/>
      <c r="B780" s="45"/>
      <c r="C780" s="289" t="s">
        <v>1226</v>
      </c>
      <c r="D780" s="289" t="s">
        <v>1546</v>
      </c>
      <c r="E780" s="18" t="s">
        <v>559</v>
      </c>
      <c r="F780" s="290">
        <v>20</v>
      </c>
      <c r="G780" s="39"/>
      <c r="H780" s="45"/>
    </row>
    <row r="781" s="2" customFormat="1" ht="16.8" customHeight="1">
      <c r="A781" s="39"/>
      <c r="B781" s="45"/>
      <c r="C781" s="289" t="s">
        <v>821</v>
      </c>
      <c r="D781" s="289" t="s">
        <v>1498</v>
      </c>
      <c r="E781" s="18" t="s">
        <v>230</v>
      </c>
      <c r="F781" s="290">
        <v>100</v>
      </c>
      <c r="G781" s="39"/>
      <c r="H781" s="45"/>
    </row>
    <row r="782" s="2" customFormat="1" ht="16.8" customHeight="1">
      <c r="A782" s="39"/>
      <c r="B782" s="45"/>
      <c r="C782" s="289" t="s">
        <v>850</v>
      </c>
      <c r="D782" s="289" t="s">
        <v>1499</v>
      </c>
      <c r="E782" s="18" t="s">
        <v>230</v>
      </c>
      <c r="F782" s="290">
        <v>100</v>
      </c>
      <c r="G782" s="39"/>
      <c r="H782" s="45"/>
    </row>
    <row r="783" s="2" customFormat="1" ht="16.8" customHeight="1">
      <c r="A783" s="39"/>
      <c r="B783" s="45"/>
      <c r="C783" s="289" t="s">
        <v>853</v>
      </c>
      <c r="D783" s="289" t="s">
        <v>1500</v>
      </c>
      <c r="E783" s="18" t="s">
        <v>230</v>
      </c>
      <c r="F783" s="290">
        <v>100</v>
      </c>
      <c r="G783" s="39"/>
      <c r="H783" s="45"/>
    </row>
    <row r="784" s="2" customFormat="1" ht="16.8" customHeight="1">
      <c r="A784" s="39"/>
      <c r="B784" s="45"/>
      <c r="C784" s="289" t="s">
        <v>1239</v>
      </c>
      <c r="D784" s="289" t="s">
        <v>1547</v>
      </c>
      <c r="E784" s="18" t="s">
        <v>559</v>
      </c>
      <c r="F784" s="290">
        <v>20</v>
      </c>
      <c r="G784" s="39"/>
      <c r="H784" s="45"/>
    </row>
    <row r="785" s="2" customFormat="1" ht="16.8" customHeight="1">
      <c r="A785" s="39"/>
      <c r="B785" s="45"/>
      <c r="C785" s="285" t="s">
        <v>790</v>
      </c>
      <c r="D785" s="286" t="s">
        <v>791</v>
      </c>
      <c r="E785" s="287" t="s">
        <v>559</v>
      </c>
      <c r="F785" s="288">
        <v>31</v>
      </c>
      <c r="G785" s="39"/>
      <c r="H785" s="45"/>
    </row>
    <row r="786" s="2" customFormat="1" ht="16.8" customHeight="1">
      <c r="A786" s="39"/>
      <c r="B786" s="45"/>
      <c r="C786" s="289" t="s">
        <v>790</v>
      </c>
      <c r="D786" s="289" t="s">
        <v>1360</v>
      </c>
      <c r="E786" s="18" t="s">
        <v>19</v>
      </c>
      <c r="F786" s="290">
        <v>31</v>
      </c>
      <c r="G786" s="39"/>
      <c r="H786" s="45"/>
    </row>
    <row r="787" s="2" customFormat="1" ht="16.8" customHeight="1">
      <c r="A787" s="39"/>
      <c r="B787" s="45"/>
      <c r="C787" s="285" t="s">
        <v>793</v>
      </c>
      <c r="D787" s="286" t="s">
        <v>794</v>
      </c>
      <c r="E787" s="287" t="s">
        <v>559</v>
      </c>
      <c r="F787" s="288">
        <v>19</v>
      </c>
      <c r="G787" s="39"/>
      <c r="H787" s="45"/>
    </row>
    <row r="788" s="2" customFormat="1" ht="16.8" customHeight="1">
      <c r="A788" s="39"/>
      <c r="B788" s="45"/>
      <c r="C788" s="289" t="s">
        <v>793</v>
      </c>
      <c r="D788" s="289" t="s">
        <v>1225</v>
      </c>
      <c r="E788" s="18" t="s">
        <v>19</v>
      </c>
      <c r="F788" s="290">
        <v>19</v>
      </c>
      <c r="G788" s="39"/>
      <c r="H788" s="45"/>
    </row>
    <row r="789" s="2" customFormat="1" ht="16.8" customHeight="1">
      <c r="A789" s="39"/>
      <c r="B789" s="45"/>
      <c r="C789" s="285" t="s">
        <v>783</v>
      </c>
      <c r="D789" s="286" t="s">
        <v>784</v>
      </c>
      <c r="E789" s="287" t="s">
        <v>559</v>
      </c>
      <c r="F789" s="288">
        <v>24</v>
      </c>
      <c r="G789" s="39"/>
      <c r="H789" s="45"/>
    </row>
    <row r="790" s="2" customFormat="1" ht="16.8" customHeight="1">
      <c r="A790" s="39"/>
      <c r="B790" s="45"/>
      <c r="C790" s="289" t="s">
        <v>783</v>
      </c>
      <c r="D790" s="289" t="s">
        <v>1035</v>
      </c>
      <c r="E790" s="18" t="s">
        <v>19</v>
      </c>
      <c r="F790" s="290">
        <v>24</v>
      </c>
      <c r="G790" s="39"/>
      <c r="H790" s="45"/>
    </row>
    <row r="791" s="2" customFormat="1" ht="16.8" customHeight="1">
      <c r="A791" s="39"/>
      <c r="B791" s="45"/>
      <c r="C791" s="291" t="s">
        <v>1484</v>
      </c>
      <c r="D791" s="39"/>
      <c r="E791" s="39"/>
      <c r="F791" s="39"/>
      <c r="G791" s="39"/>
      <c r="H791" s="45"/>
    </row>
    <row r="792" s="2" customFormat="1" ht="16.8" customHeight="1">
      <c r="A792" s="39"/>
      <c r="B792" s="45"/>
      <c r="C792" s="289" t="s">
        <v>947</v>
      </c>
      <c r="D792" s="289" t="s">
        <v>1506</v>
      </c>
      <c r="E792" s="18" t="s">
        <v>559</v>
      </c>
      <c r="F792" s="290">
        <v>24</v>
      </c>
      <c r="G792" s="39"/>
      <c r="H792" s="45"/>
    </row>
    <row r="793" s="2" customFormat="1" ht="16.8" customHeight="1">
      <c r="A793" s="39"/>
      <c r="B793" s="45"/>
      <c r="C793" s="289" t="s">
        <v>987</v>
      </c>
      <c r="D793" s="289" t="s">
        <v>988</v>
      </c>
      <c r="E793" s="18" t="s">
        <v>559</v>
      </c>
      <c r="F793" s="290">
        <v>36</v>
      </c>
      <c r="G793" s="39"/>
      <c r="H793" s="45"/>
    </row>
    <row r="794" s="2" customFormat="1">
      <c r="A794" s="39"/>
      <c r="B794" s="45"/>
      <c r="C794" s="289" t="s">
        <v>908</v>
      </c>
      <c r="D794" s="289" t="s">
        <v>1507</v>
      </c>
      <c r="E794" s="18" t="s">
        <v>559</v>
      </c>
      <c r="F794" s="290">
        <v>24</v>
      </c>
      <c r="G794" s="39"/>
      <c r="H794" s="45"/>
    </row>
    <row r="795" s="2" customFormat="1" ht="16.8" customHeight="1">
      <c r="A795" s="39"/>
      <c r="B795" s="45"/>
      <c r="C795" s="285" t="s">
        <v>786</v>
      </c>
      <c r="D795" s="286" t="s">
        <v>787</v>
      </c>
      <c r="E795" s="287" t="s">
        <v>230</v>
      </c>
      <c r="F795" s="288">
        <v>57</v>
      </c>
      <c r="G795" s="39"/>
      <c r="H795" s="45"/>
    </row>
    <row r="796" s="2" customFormat="1" ht="16.8" customHeight="1">
      <c r="A796" s="39"/>
      <c r="B796" s="45"/>
      <c r="C796" s="289" t="s">
        <v>19</v>
      </c>
      <c r="D796" s="289" t="s">
        <v>815</v>
      </c>
      <c r="E796" s="18" t="s">
        <v>19</v>
      </c>
      <c r="F796" s="290">
        <v>0</v>
      </c>
      <c r="G796" s="39"/>
      <c r="H796" s="45"/>
    </row>
    <row r="797" s="2" customFormat="1" ht="16.8" customHeight="1">
      <c r="A797" s="39"/>
      <c r="B797" s="45"/>
      <c r="C797" s="289" t="s">
        <v>786</v>
      </c>
      <c r="D797" s="289" t="s">
        <v>1359</v>
      </c>
      <c r="E797" s="18" t="s">
        <v>19</v>
      </c>
      <c r="F797" s="290">
        <v>57</v>
      </c>
      <c r="G797" s="39"/>
      <c r="H797" s="45"/>
    </row>
    <row r="798" s="2" customFormat="1" ht="16.8" customHeight="1">
      <c r="A798" s="39"/>
      <c r="B798" s="45"/>
      <c r="C798" s="285" t="s">
        <v>796</v>
      </c>
      <c r="D798" s="286" t="s">
        <v>797</v>
      </c>
      <c r="E798" s="287" t="s">
        <v>230</v>
      </c>
      <c r="F798" s="288">
        <v>19</v>
      </c>
      <c r="G798" s="39"/>
      <c r="H798" s="45"/>
    </row>
    <row r="799" s="2" customFormat="1" ht="16.8" customHeight="1">
      <c r="A799" s="39"/>
      <c r="B799" s="45"/>
      <c r="C799" s="289" t="s">
        <v>796</v>
      </c>
      <c r="D799" s="289" t="s">
        <v>818</v>
      </c>
      <c r="E799" s="18" t="s">
        <v>19</v>
      </c>
      <c r="F799" s="290">
        <v>19</v>
      </c>
      <c r="G799" s="39"/>
      <c r="H799" s="45"/>
    </row>
    <row r="800" s="2" customFormat="1" ht="16.8" customHeight="1">
      <c r="A800" s="39"/>
      <c r="B800" s="45"/>
      <c r="C800" s="285" t="s">
        <v>654</v>
      </c>
      <c r="D800" s="286" t="s">
        <v>655</v>
      </c>
      <c r="E800" s="287" t="s">
        <v>230</v>
      </c>
      <c r="F800" s="288">
        <v>11.4</v>
      </c>
      <c r="G800" s="39"/>
      <c r="H800" s="45"/>
    </row>
    <row r="801" s="2" customFormat="1" ht="16.8" customHeight="1">
      <c r="A801" s="39"/>
      <c r="B801" s="45"/>
      <c r="C801" s="289" t="s">
        <v>654</v>
      </c>
      <c r="D801" s="289" t="s">
        <v>1309</v>
      </c>
      <c r="E801" s="18" t="s">
        <v>19</v>
      </c>
      <c r="F801" s="290">
        <v>11.4</v>
      </c>
      <c r="G801" s="39"/>
      <c r="H801" s="45"/>
    </row>
    <row r="802" s="2" customFormat="1" ht="16.8" customHeight="1">
      <c r="A802" s="39"/>
      <c r="B802" s="45"/>
      <c r="C802" s="291" t="s">
        <v>1484</v>
      </c>
      <c r="D802" s="39"/>
      <c r="E802" s="39"/>
      <c r="F802" s="39"/>
      <c r="G802" s="39"/>
      <c r="H802" s="45"/>
    </row>
    <row r="803" s="2" customFormat="1" ht="16.8" customHeight="1">
      <c r="A803" s="39"/>
      <c r="B803" s="45"/>
      <c r="C803" s="289" t="s">
        <v>471</v>
      </c>
      <c r="D803" s="289" t="s">
        <v>472</v>
      </c>
      <c r="E803" s="18" t="s">
        <v>230</v>
      </c>
      <c r="F803" s="290">
        <v>11.4</v>
      </c>
      <c r="G803" s="39"/>
      <c r="H803" s="45"/>
    </row>
    <row r="804" s="2" customFormat="1" ht="16.8" customHeight="1">
      <c r="A804" s="39"/>
      <c r="B804" s="45"/>
      <c r="C804" s="289" t="s">
        <v>608</v>
      </c>
      <c r="D804" s="289" t="s">
        <v>1485</v>
      </c>
      <c r="E804" s="18" t="s">
        <v>230</v>
      </c>
      <c r="F804" s="290">
        <v>11.4</v>
      </c>
      <c r="G804" s="39"/>
      <c r="H804" s="45"/>
    </row>
    <row r="805" s="2" customFormat="1" ht="16.8" customHeight="1">
      <c r="A805" s="39"/>
      <c r="B805" s="45"/>
      <c r="C805" s="285" t="s">
        <v>769</v>
      </c>
      <c r="D805" s="286" t="s">
        <v>770</v>
      </c>
      <c r="E805" s="287" t="s">
        <v>248</v>
      </c>
      <c r="F805" s="288">
        <v>1.3200000000000001</v>
      </c>
      <c r="G805" s="39"/>
      <c r="H805" s="45"/>
    </row>
    <row r="806" s="2" customFormat="1" ht="16.8" customHeight="1">
      <c r="A806" s="39"/>
      <c r="B806" s="45"/>
      <c r="C806" s="289" t="s">
        <v>769</v>
      </c>
      <c r="D806" s="289" t="s">
        <v>863</v>
      </c>
      <c r="E806" s="18" t="s">
        <v>19</v>
      </c>
      <c r="F806" s="290">
        <v>1.3200000000000001</v>
      </c>
      <c r="G806" s="39"/>
      <c r="H806" s="45"/>
    </row>
    <row r="807" s="2" customFormat="1" ht="16.8" customHeight="1">
      <c r="A807" s="39"/>
      <c r="B807" s="45"/>
      <c r="C807" s="291" t="s">
        <v>1484</v>
      </c>
      <c r="D807" s="39"/>
      <c r="E807" s="39"/>
      <c r="F807" s="39"/>
      <c r="G807" s="39"/>
      <c r="H807" s="45"/>
    </row>
    <row r="808" s="2" customFormat="1" ht="16.8" customHeight="1">
      <c r="A808" s="39"/>
      <c r="B808" s="45"/>
      <c r="C808" s="289" t="s">
        <v>860</v>
      </c>
      <c r="D808" s="289" t="s">
        <v>1519</v>
      </c>
      <c r="E808" s="18" t="s">
        <v>248</v>
      </c>
      <c r="F808" s="290">
        <v>1.3200000000000001</v>
      </c>
      <c r="G808" s="39"/>
      <c r="H808" s="45"/>
    </row>
    <row r="809" s="2" customFormat="1" ht="16.8" customHeight="1">
      <c r="A809" s="39"/>
      <c r="B809" s="45"/>
      <c r="C809" s="289" t="s">
        <v>274</v>
      </c>
      <c r="D809" s="289" t="s">
        <v>1520</v>
      </c>
      <c r="E809" s="18" t="s">
        <v>248</v>
      </c>
      <c r="F809" s="290">
        <v>38.124000000000002</v>
      </c>
      <c r="G809" s="39"/>
      <c r="H809" s="45"/>
    </row>
    <row r="810" s="2" customFormat="1" ht="16.8" customHeight="1">
      <c r="A810" s="39"/>
      <c r="B810" s="45"/>
      <c r="C810" s="285" t="s">
        <v>781</v>
      </c>
      <c r="D810" s="286" t="s">
        <v>782</v>
      </c>
      <c r="E810" s="287" t="s">
        <v>248</v>
      </c>
      <c r="F810" s="288">
        <v>8</v>
      </c>
      <c r="G810" s="39"/>
      <c r="H810" s="45"/>
    </row>
    <row r="811" s="2" customFormat="1" ht="16.8" customHeight="1">
      <c r="A811" s="39"/>
      <c r="B811" s="45"/>
      <c r="C811" s="289" t="s">
        <v>781</v>
      </c>
      <c r="D811" s="289" t="s">
        <v>831</v>
      </c>
      <c r="E811" s="18" t="s">
        <v>19</v>
      </c>
      <c r="F811" s="290">
        <v>8</v>
      </c>
      <c r="G811" s="39"/>
      <c r="H811" s="45"/>
    </row>
    <row r="812" s="2" customFormat="1" ht="16.8" customHeight="1">
      <c r="A812" s="39"/>
      <c r="B812" s="45"/>
      <c r="C812" s="291" t="s">
        <v>1484</v>
      </c>
      <c r="D812" s="39"/>
      <c r="E812" s="39"/>
      <c r="F812" s="39"/>
      <c r="G812" s="39"/>
      <c r="H812" s="45"/>
    </row>
    <row r="813" s="2" customFormat="1" ht="16.8" customHeight="1">
      <c r="A813" s="39"/>
      <c r="B813" s="45"/>
      <c r="C813" s="289" t="s">
        <v>828</v>
      </c>
      <c r="D813" s="289" t="s">
        <v>1521</v>
      </c>
      <c r="E813" s="18" t="s">
        <v>248</v>
      </c>
      <c r="F813" s="290">
        <v>8</v>
      </c>
      <c r="G813" s="39"/>
      <c r="H813" s="45"/>
    </row>
    <row r="814" s="2" customFormat="1" ht="16.8" customHeight="1">
      <c r="A814" s="39"/>
      <c r="B814" s="45"/>
      <c r="C814" s="289" t="s">
        <v>246</v>
      </c>
      <c r="D814" s="289" t="s">
        <v>1522</v>
      </c>
      <c r="E814" s="18" t="s">
        <v>248</v>
      </c>
      <c r="F814" s="290">
        <v>56.399999999999999</v>
      </c>
      <c r="G814" s="39"/>
      <c r="H814" s="45"/>
    </row>
    <row r="815" s="2" customFormat="1" ht="16.8" customHeight="1">
      <c r="A815" s="39"/>
      <c r="B815" s="45"/>
      <c r="C815" s="285" t="s">
        <v>778</v>
      </c>
      <c r="D815" s="286" t="s">
        <v>779</v>
      </c>
      <c r="E815" s="287" t="s">
        <v>248</v>
      </c>
      <c r="F815" s="288">
        <v>56.399999999999999</v>
      </c>
      <c r="G815" s="39"/>
      <c r="H815" s="45"/>
    </row>
    <row r="816" s="2" customFormat="1" ht="16.8" customHeight="1">
      <c r="A816" s="39"/>
      <c r="B816" s="45"/>
      <c r="C816" s="289" t="s">
        <v>19</v>
      </c>
      <c r="D816" s="289" t="s">
        <v>1231</v>
      </c>
      <c r="E816" s="18" t="s">
        <v>19</v>
      </c>
      <c r="F816" s="290">
        <v>64.400000000000006</v>
      </c>
      <c r="G816" s="39"/>
      <c r="H816" s="45"/>
    </row>
    <row r="817" s="2" customFormat="1" ht="16.8" customHeight="1">
      <c r="A817" s="39"/>
      <c r="B817" s="45"/>
      <c r="C817" s="289" t="s">
        <v>19</v>
      </c>
      <c r="D817" s="289" t="s">
        <v>827</v>
      </c>
      <c r="E817" s="18" t="s">
        <v>19</v>
      </c>
      <c r="F817" s="290">
        <v>-8</v>
      </c>
      <c r="G817" s="39"/>
      <c r="H817" s="45"/>
    </row>
    <row r="818" s="2" customFormat="1" ht="16.8" customHeight="1">
      <c r="A818" s="39"/>
      <c r="B818" s="45"/>
      <c r="C818" s="289" t="s">
        <v>778</v>
      </c>
      <c r="D818" s="289" t="s">
        <v>245</v>
      </c>
      <c r="E818" s="18" t="s">
        <v>19</v>
      </c>
      <c r="F818" s="290">
        <v>56.399999999999999</v>
      </c>
      <c r="G818" s="39"/>
      <c r="H818" s="45"/>
    </row>
    <row r="819" s="2" customFormat="1" ht="16.8" customHeight="1">
      <c r="A819" s="39"/>
      <c r="B819" s="45"/>
      <c r="C819" s="291" t="s">
        <v>1484</v>
      </c>
      <c r="D819" s="39"/>
      <c r="E819" s="39"/>
      <c r="F819" s="39"/>
      <c r="G819" s="39"/>
      <c r="H819" s="45"/>
    </row>
    <row r="820" s="2" customFormat="1" ht="16.8" customHeight="1">
      <c r="A820" s="39"/>
      <c r="B820" s="45"/>
      <c r="C820" s="289" t="s">
        <v>246</v>
      </c>
      <c r="D820" s="289" t="s">
        <v>1522</v>
      </c>
      <c r="E820" s="18" t="s">
        <v>248</v>
      </c>
      <c r="F820" s="290">
        <v>56.399999999999999</v>
      </c>
      <c r="G820" s="39"/>
      <c r="H820" s="45"/>
    </row>
    <row r="821" s="2" customFormat="1">
      <c r="A821" s="39"/>
      <c r="B821" s="45"/>
      <c r="C821" s="289" t="s">
        <v>832</v>
      </c>
      <c r="D821" s="289" t="s">
        <v>1523</v>
      </c>
      <c r="E821" s="18" t="s">
        <v>248</v>
      </c>
      <c r="F821" s="290">
        <v>18.276</v>
      </c>
      <c r="G821" s="39"/>
      <c r="H821" s="45"/>
    </row>
    <row r="822" s="2" customFormat="1">
      <c r="A822" s="39"/>
      <c r="B822" s="45"/>
      <c r="C822" s="289" t="s">
        <v>836</v>
      </c>
      <c r="D822" s="289" t="s">
        <v>1524</v>
      </c>
      <c r="E822" s="18" t="s">
        <v>248</v>
      </c>
      <c r="F822" s="290">
        <v>182.75999999999999</v>
      </c>
      <c r="G822" s="39"/>
      <c r="H822" s="45"/>
    </row>
    <row r="823" s="2" customFormat="1" ht="16.8" customHeight="1">
      <c r="A823" s="39"/>
      <c r="B823" s="45"/>
      <c r="C823" s="289" t="s">
        <v>844</v>
      </c>
      <c r="D823" s="289" t="s">
        <v>1525</v>
      </c>
      <c r="E823" s="18" t="s">
        <v>248</v>
      </c>
      <c r="F823" s="290">
        <v>18.276</v>
      </c>
      <c r="G823" s="39"/>
      <c r="H823" s="45"/>
    </row>
    <row r="824" s="2" customFormat="1" ht="16.8" customHeight="1">
      <c r="A824" s="39"/>
      <c r="B824" s="45"/>
      <c r="C824" s="289" t="s">
        <v>274</v>
      </c>
      <c r="D824" s="289" t="s">
        <v>1520</v>
      </c>
      <c r="E824" s="18" t="s">
        <v>248</v>
      </c>
      <c r="F824" s="290">
        <v>38.124000000000002</v>
      </c>
      <c r="G824" s="39"/>
      <c r="H824" s="45"/>
    </row>
    <row r="825" s="2" customFormat="1" ht="16.8" customHeight="1">
      <c r="A825" s="39"/>
      <c r="B825" s="45"/>
      <c r="C825" s="285" t="s">
        <v>775</v>
      </c>
      <c r="D825" s="286" t="s">
        <v>776</v>
      </c>
      <c r="E825" s="287" t="s">
        <v>248</v>
      </c>
      <c r="F825" s="288">
        <v>38.124000000000002</v>
      </c>
      <c r="G825" s="39"/>
      <c r="H825" s="45"/>
    </row>
    <row r="826" s="2" customFormat="1" ht="16.8" customHeight="1">
      <c r="A826" s="39"/>
      <c r="B826" s="45"/>
      <c r="C826" s="289" t="s">
        <v>19</v>
      </c>
      <c r="D826" s="289" t="s">
        <v>848</v>
      </c>
      <c r="E826" s="18" t="s">
        <v>19</v>
      </c>
      <c r="F826" s="290">
        <v>56.399999999999999</v>
      </c>
      <c r="G826" s="39"/>
      <c r="H826" s="45"/>
    </row>
    <row r="827" s="2" customFormat="1" ht="16.8" customHeight="1">
      <c r="A827" s="39"/>
      <c r="B827" s="45"/>
      <c r="C827" s="289" t="s">
        <v>19</v>
      </c>
      <c r="D827" s="289" t="s">
        <v>849</v>
      </c>
      <c r="E827" s="18" t="s">
        <v>19</v>
      </c>
      <c r="F827" s="290">
        <v>-18.276</v>
      </c>
      <c r="G827" s="39"/>
      <c r="H827" s="45"/>
    </row>
    <row r="828" s="2" customFormat="1" ht="16.8" customHeight="1">
      <c r="A828" s="39"/>
      <c r="B828" s="45"/>
      <c r="C828" s="289" t="s">
        <v>775</v>
      </c>
      <c r="D828" s="289" t="s">
        <v>245</v>
      </c>
      <c r="E828" s="18" t="s">
        <v>19</v>
      </c>
      <c r="F828" s="290">
        <v>38.124000000000002</v>
      </c>
      <c r="G828" s="39"/>
      <c r="H828" s="45"/>
    </row>
    <row r="829" s="2" customFormat="1" ht="16.8" customHeight="1">
      <c r="A829" s="39"/>
      <c r="B829" s="45"/>
      <c r="C829" s="291" t="s">
        <v>1484</v>
      </c>
      <c r="D829" s="39"/>
      <c r="E829" s="39"/>
      <c r="F829" s="39"/>
      <c r="G829" s="39"/>
      <c r="H829" s="45"/>
    </row>
    <row r="830" s="2" customFormat="1" ht="16.8" customHeight="1">
      <c r="A830" s="39"/>
      <c r="B830" s="45"/>
      <c r="C830" s="289" t="s">
        <v>274</v>
      </c>
      <c r="D830" s="289" t="s">
        <v>1520</v>
      </c>
      <c r="E830" s="18" t="s">
        <v>248</v>
      </c>
      <c r="F830" s="290">
        <v>38.124000000000002</v>
      </c>
      <c r="G830" s="39"/>
      <c r="H830" s="45"/>
    </row>
    <row r="831" s="2" customFormat="1">
      <c r="A831" s="39"/>
      <c r="B831" s="45"/>
      <c r="C831" s="289" t="s">
        <v>832</v>
      </c>
      <c r="D831" s="289" t="s">
        <v>1523</v>
      </c>
      <c r="E831" s="18" t="s">
        <v>248</v>
      </c>
      <c r="F831" s="290">
        <v>18.276</v>
      </c>
      <c r="G831" s="39"/>
      <c r="H831" s="45"/>
    </row>
    <row r="832" s="2" customFormat="1">
      <c r="A832" s="39"/>
      <c r="B832" s="45"/>
      <c r="C832" s="289" t="s">
        <v>836</v>
      </c>
      <c r="D832" s="289" t="s">
        <v>1524</v>
      </c>
      <c r="E832" s="18" t="s">
        <v>248</v>
      </c>
      <c r="F832" s="290">
        <v>182.75999999999999</v>
      </c>
      <c r="G832" s="39"/>
      <c r="H832" s="45"/>
    </row>
    <row r="833" s="2" customFormat="1" ht="16.8" customHeight="1">
      <c r="A833" s="39"/>
      <c r="B833" s="45"/>
      <c r="C833" s="289" t="s">
        <v>844</v>
      </c>
      <c r="D833" s="289" t="s">
        <v>1525</v>
      </c>
      <c r="E833" s="18" t="s">
        <v>248</v>
      </c>
      <c r="F833" s="290">
        <v>18.276</v>
      </c>
      <c r="G833" s="39"/>
      <c r="H833" s="45"/>
    </row>
    <row r="834" s="2" customFormat="1" ht="16.8" customHeight="1">
      <c r="A834" s="39"/>
      <c r="B834" s="45"/>
      <c r="C834" s="285" t="s">
        <v>772</v>
      </c>
      <c r="D834" s="286" t="s">
        <v>773</v>
      </c>
      <c r="E834" s="287" t="s">
        <v>248</v>
      </c>
      <c r="F834" s="288">
        <v>18.84</v>
      </c>
      <c r="G834" s="39"/>
      <c r="H834" s="45"/>
    </row>
    <row r="835" s="2" customFormat="1" ht="16.8" customHeight="1">
      <c r="A835" s="39"/>
      <c r="B835" s="45"/>
      <c r="C835" s="289" t="s">
        <v>19</v>
      </c>
      <c r="D835" s="289" t="s">
        <v>867</v>
      </c>
      <c r="E835" s="18" t="s">
        <v>19</v>
      </c>
      <c r="F835" s="290">
        <v>0</v>
      </c>
      <c r="G835" s="39"/>
      <c r="H835" s="45"/>
    </row>
    <row r="836" s="2" customFormat="1" ht="16.8" customHeight="1">
      <c r="A836" s="39"/>
      <c r="B836" s="45"/>
      <c r="C836" s="289" t="s">
        <v>19</v>
      </c>
      <c r="D836" s="289" t="s">
        <v>868</v>
      </c>
      <c r="E836" s="18" t="s">
        <v>19</v>
      </c>
      <c r="F836" s="290">
        <v>15.84</v>
      </c>
      <c r="G836" s="39"/>
      <c r="H836" s="45"/>
    </row>
    <row r="837" s="2" customFormat="1" ht="16.8" customHeight="1">
      <c r="A837" s="39"/>
      <c r="B837" s="45"/>
      <c r="C837" s="289" t="s">
        <v>19</v>
      </c>
      <c r="D837" s="289" t="s">
        <v>869</v>
      </c>
      <c r="E837" s="18" t="s">
        <v>19</v>
      </c>
      <c r="F837" s="290">
        <v>3</v>
      </c>
      <c r="G837" s="39"/>
      <c r="H837" s="45"/>
    </row>
    <row r="838" s="2" customFormat="1" ht="16.8" customHeight="1">
      <c r="A838" s="39"/>
      <c r="B838" s="45"/>
      <c r="C838" s="289" t="s">
        <v>772</v>
      </c>
      <c r="D838" s="289" t="s">
        <v>245</v>
      </c>
      <c r="E838" s="18" t="s">
        <v>19</v>
      </c>
      <c r="F838" s="290">
        <v>18.84</v>
      </c>
      <c r="G838" s="39"/>
      <c r="H838" s="45"/>
    </row>
    <row r="839" s="2" customFormat="1" ht="16.8" customHeight="1">
      <c r="A839" s="39"/>
      <c r="B839" s="45"/>
      <c r="C839" s="291" t="s">
        <v>1484</v>
      </c>
      <c r="D839" s="39"/>
      <c r="E839" s="39"/>
      <c r="F839" s="39"/>
      <c r="G839" s="39"/>
      <c r="H839" s="45"/>
    </row>
    <row r="840" s="2" customFormat="1" ht="16.8" customHeight="1">
      <c r="A840" s="39"/>
      <c r="B840" s="45"/>
      <c r="C840" s="289" t="s">
        <v>864</v>
      </c>
      <c r="D840" s="289" t="s">
        <v>1526</v>
      </c>
      <c r="E840" s="18" t="s">
        <v>248</v>
      </c>
      <c r="F840" s="290">
        <v>18.84</v>
      </c>
      <c r="G840" s="39"/>
      <c r="H840" s="45"/>
    </row>
    <row r="841" s="2" customFormat="1" ht="16.8" customHeight="1">
      <c r="A841" s="39"/>
      <c r="B841" s="45"/>
      <c r="C841" s="289" t="s">
        <v>274</v>
      </c>
      <c r="D841" s="289" t="s">
        <v>1520</v>
      </c>
      <c r="E841" s="18" t="s">
        <v>248</v>
      </c>
      <c r="F841" s="290">
        <v>38.124000000000002</v>
      </c>
      <c r="G841" s="39"/>
      <c r="H841" s="45"/>
    </row>
    <row r="842" s="2" customFormat="1" ht="16.8" customHeight="1">
      <c r="A842" s="39"/>
      <c r="B842" s="45"/>
      <c r="C842" s="289" t="s">
        <v>874</v>
      </c>
      <c r="D842" s="289" t="s">
        <v>1527</v>
      </c>
      <c r="E842" s="18" t="s">
        <v>361</v>
      </c>
      <c r="F842" s="290">
        <v>0.84799999999999998</v>
      </c>
      <c r="G842" s="39"/>
      <c r="H842" s="45"/>
    </row>
    <row r="843" s="2" customFormat="1" ht="16.8" customHeight="1">
      <c r="A843" s="39"/>
      <c r="B843" s="45"/>
      <c r="C843" s="289" t="s">
        <v>359</v>
      </c>
      <c r="D843" s="289" t="s">
        <v>1528</v>
      </c>
      <c r="E843" s="18" t="s">
        <v>361</v>
      </c>
      <c r="F843" s="290">
        <v>0.754</v>
      </c>
      <c r="G843" s="39"/>
      <c r="H843" s="45"/>
    </row>
    <row r="844" s="2" customFormat="1" ht="26.4" customHeight="1">
      <c r="A844" s="39"/>
      <c r="B844" s="45"/>
      <c r="C844" s="284" t="s">
        <v>1551</v>
      </c>
      <c r="D844" s="284" t="s">
        <v>167</v>
      </c>
      <c r="E844" s="39"/>
      <c r="F844" s="39"/>
      <c r="G844" s="39"/>
      <c r="H844" s="45"/>
    </row>
    <row r="845" s="2" customFormat="1" ht="16.8" customHeight="1">
      <c r="A845" s="39"/>
      <c r="B845" s="45"/>
      <c r="C845" s="285" t="s">
        <v>1221</v>
      </c>
      <c r="D845" s="286" t="s">
        <v>1222</v>
      </c>
      <c r="E845" s="287" t="s">
        <v>559</v>
      </c>
      <c r="F845" s="288">
        <v>20</v>
      </c>
      <c r="G845" s="39"/>
      <c r="H845" s="45"/>
    </row>
    <row r="846" s="2" customFormat="1" ht="16.8" customHeight="1">
      <c r="A846" s="39"/>
      <c r="B846" s="45"/>
      <c r="C846" s="289" t="s">
        <v>1221</v>
      </c>
      <c r="D846" s="289" t="s">
        <v>1229</v>
      </c>
      <c r="E846" s="18" t="s">
        <v>19</v>
      </c>
      <c r="F846" s="290">
        <v>20</v>
      </c>
      <c r="G846" s="39"/>
      <c r="H846" s="45"/>
    </row>
    <row r="847" s="2" customFormat="1" ht="16.8" customHeight="1">
      <c r="A847" s="39"/>
      <c r="B847" s="45"/>
      <c r="C847" s="291" t="s">
        <v>1484</v>
      </c>
      <c r="D847" s="39"/>
      <c r="E847" s="39"/>
      <c r="F847" s="39"/>
      <c r="G847" s="39"/>
      <c r="H847" s="45"/>
    </row>
    <row r="848" s="2" customFormat="1" ht="16.8" customHeight="1">
      <c r="A848" s="39"/>
      <c r="B848" s="45"/>
      <c r="C848" s="289" t="s">
        <v>1226</v>
      </c>
      <c r="D848" s="289" t="s">
        <v>1546</v>
      </c>
      <c r="E848" s="18" t="s">
        <v>559</v>
      </c>
      <c r="F848" s="290">
        <v>20</v>
      </c>
      <c r="G848" s="39"/>
      <c r="H848" s="45"/>
    </row>
    <row r="849" s="2" customFormat="1" ht="16.8" customHeight="1">
      <c r="A849" s="39"/>
      <c r="B849" s="45"/>
      <c r="C849" s="289" t="s">
        <v>1239</v>
      </c>
      <c r="D849" s="289" t="s">
        <v>1547</v>
      </c>
      <c r="E849" s="18" t="s">
        <v>559</v>
      </c>
      <c r="F849" s="290">
        <v>20</v>
      </c>
      <c r="G849" s="39"/>
      <c r="H849" s="45"/>
    </row>
    <row r="850" s="2" customFormat="1" ht="16.8" customHeight="1">
      <c r="A850" s="39"/>
      <c r="B850" s="45"/>
      <c r="C850" s="285" t="s">
        <v>790</v>
      </c>
      <c r="D850" s="286" t="s">
        <v>791</v>
      </c>
      <c r="E850" s="287" t="s">
        <v>559</v>
      </c>
      <c r="F850" s="288">
        <v>31.100000000000001</v>
      </c>
      <c r="G850" s="39"/>
      <c r="H850" s="45"/>
    </row>
    <row r="851" s="2" customFormat="1" ht="16.8" customHeight="1">
      <c r="A851" s="39"/>
      <c r="B851" s="45"/>
      <c r="C851" s="289" t="s">
        <v>790</v>
      </c>
      <c r="D851" s="289" t="s">
        <v>1325</v>
      </c>
      <c r="E851" s="18" t="s">
        <v>19</v>
      </c>
      <c r="F851" s="290">
        <v>31.100000000000001</v>
      </c>
      <c r="G851" s="39"/>
      <c r="H851" s="45"/>
    </row>
    <row r="852" s="2" customFormat="1" ht="16.8" customHeight="1">
      <c r="A852" s="39"/>
      <c r="B852" s="45"/>
      <c r="C852" s="291" t="s">
        <v>1484</v>
      </c>
      <c r="D852" s="39"/>
      <c r="E852" s="39"/>
      <c r="F852" s="39"/>
      <c r="G852" s="39"/>
      <c r="H852" s="45"/>
    </row>
    <row r="853" s="2" customFormat="1" ht="16.8" customHeight="1">
      <c r="A853" s="39"/>
      <c r="B853" s="45"/>
      <c r="C853" s="289" t="s">
        <v>812</v>
      </c>
      <c r="D853" s="289" t="s">
        <v>1494</v>
      </c>
      <c r="E853" s="18" t="s">
        <v>230</v>
      </c>
      <c r="F853" s="290">
        <v>57.100000000000001</v>
      </c>
      <c r="G853" s="39"/>
      <c r="H853" s="45"/>
    </row>
    <row r="854" s="2" customFormat="1" ht="16.8" customHeight="1">
      <c r="A854" s="39"/>
      <c r="B854" s="45"/>
      <c r="C854" s="289" t="s">
        <v>929</v>
      </c>
      <c r="D854" s="289" t="s">
        <v>1495</v>
      </c>
      <c r="E854" s="18" t="s">
        <v>559</v>
      </c>
      <c r="F854" s="290">
        <v>31.100000000000001</v>
      </c>
      <c r="G854" s="39"/>
      <c r="H854" s="45"/>
    </row>
    <row r="855" s="2" customFormat="1" ht="16.8" customHeight="1">
      <c r="A855" s="39"/>
      <c r="B855" s="45"/>
      <c r="C855" s="289" t="s">
        <v>933</v>
      </c>
      <c r="D855" s="289" t="s">
        <v>1496</v>
      </c>
      <c r="E855" s="18" t="s">
        <v>559</v>
      </c>
      <c r="F855" s="290">
        <v>41.100000000000001</v>
      </c>
      <c r="G855" s="39"/>
      <c r="H855" s="45"/>
    </row>
    <row r="856" s="2" customFormat="1" ht="16.8" customHeight="1">
      <c r="A856" s="39"/>
      <c r="B856" s="45"/>
      <c r="C856" s="289" t="s">
        <v>571</v>
      </c>
      <c r="D856" s="289" t="s">
        <v>1497</v>
      </c>
      <c r="E856" s="18" t="s">
        <v>559</v>
      </c>
      <c r="F856" s="290">
        <v>64.099999999999994</v>
      </c>
      <c r="G856" s="39"/>
      <c r="H856" s="45"/>
    </row>
    <row r="857" s="2" customFormat="1" ht="16.8" customHeight="1">
      <c r="A857" s="39"/>
      <c r="B857" s="45"/>
      <c r="C857" s="285" t="s">
        <v>793</v>
      </c>
      <c r="D857" s="286" t="s">
        <v>794</v>
      </c>
      <c r="E857" s="287" t="s">
        <v>559</v>
      </c>
      <c r="F857" s="288">
        <v>19</v>
      </c>
      <c r="G857" s="39"/>
      <c r="H857" s="45"/>
    </row>
    <row r="858" s="2" customFormat="1" ht="16.8" customHeight="1">
      <c r="A858" s="39"/>
      <c r="B858" s="45"/>
      <c r="C858" s="289" t="s">
        <v>793</v>
      </c>
      <c r="D858" s="289" t="s">
        <v>1225</v>
      </c>
      <c r="E858" s="18" t="s">
        <v>19</v>
      </c>
      <c r="F858" s="290">
        <v>19</v>
      </c>
      <c r="G858" s="39"/>
      <c r="H858" s="45"/>
    </row>
    <row r="859" s="2" customFormat="1" ht="16.8" customHeight="1">
      <c r="A859" s="39"/>
      <c r="B859" s="45"/>
      <c r="C859" s="291" t="s">
        <v>1484</v>
      </c>
      <c r="D859" s="39"/>
      <c r="E859" s="39"/>
      <c r="F859" s="39"/>
      <c r="G859" s="39"/>
      <c r="H859" s="45"/>
    </row>
    <row r="860" s="2" customFormat="1" ht="16.8" customHeight="1">
      <c r="A860" s="39"/>
      <c r="B860" s="45"/>
      <c r="C860" s="289" t="s">
        <v>812</v>
      </c>
      <c r="D860" s="289" t="s">
        <v>1494</v>
      </c>
      <c r="E860" s="18" t="s">
        <v>230</v>
      </c>
      <c r="F860" s="290">
        <v>57.100000000000001</v>
      </c>
      <c r="G860" s="39"/>
      <c r="H860" s="45"/>
    </row>
    <row r="861" s="2" customFormat="1" ht="16.8" customHeight="1">
      <c r="A861" s="39"/>
      <c r="B861" s="45"/>
      <c r="C861" s="289" t="s">
        <v>821</v>
      </c>
      <c r="D861" s="289" t="s">
        <v>1498</v>
      </c>
      <c r="E861" s="18" t="s">
        <v>230</v>
      </c>
      <c r="F861" s="290">
        <v>38</v>
      </c>
      <c r="G861" s="39"/>
      <c r="H861" s="45"/>
    </row>
    <row r="862" s="2" customFormat="1" ht="16.8" customHeight="1">
      <c r="A862" s="39"/>
      <c r="B862" s="45"/>
      <c r="C862" s="289" t="s">
        <v>850</v>
      </c>
      <c r="D862" s="289" t="s">
        <v>1499</v>
      </c>
      <c r="E862" s="18" t="s">
        <v>230</v>
      </c>
      <c r="F862" s="290">
        <v>38</v>
      </c>
      <c r="G862" s="39"/>
      <c r="H862" s="45"/>
    </row>
    <row r="863" s="2" customFormat="1" ht="16.8" customHeight="1">
      <c r="A863" s="39"/>
      <c r="B863" s="45"/>
      <c r="C863" s="289" t="s">
        <v>853</v>
      </c>
      <c r="D863" s="289" t="s">
        <v>1500</v>
      </c>
      <c r="E863" s="18" t="s">
        <v>230</v>
      </c>
      <c r="F863" s="290">
        <v>38</v>
      </c>
      <c r="G863" s="39"/>
      <c r="H863" s="45"/>
    </row>
    <row r="864" s="2" customFormat="1" ht="16.8" customHeight="1">
      <c r="A864" s="39"/>
      <c r="B864" s="45"/>
      <c r="C864" s="289" t="s">
        <v>919</v>
      </c>
      <c r="D864" s="289" t="s">
        <v>1501</v>
      </c>
      <c r="E864" s="18" t="s">
        <v>559</v>
      </c>
      <c r="F864" s="290">
        <v>38</v>
      </c>
      <c r="G864" s="39"/>
      <c r="H864" s="45"/>
    </row>
    <row r="865" s="2" customFormat="1" ht="16.8" customHeight="1">
      <c r="A865" s="39"/>
      <c r="B865" s="45"/>
      <c r="C865" s="289" t="s">
        <v>923</v>
      </c>
      <c r="D865" s="289" t="s">
        <v>1502</v>
      </c>
      <c r="E865" s="18" t="s">
        <v>559</v>
      </c>
      <c r="F865" s="290">
        <v>38</v>
      </c>
      <c r="G865" s="39"/>
      <c r="H865" s="45"/>
    </row>
    <row r="866" s="2" customFormat="1" ht="16.8" customHeight="1">
      <c r="A866" s="39"/>
      <c r="B866" s="45"/>
      <c r="C866" s="289" t="s">
        <v>926</v>
      </c>
      <c r="D866" s="289" t="s">
        <v>1503</v>
      </c>
      <c r="E866" s="18" t="s">
        <v>559</v>
      </c>
      <c r="F866" s="290">
        <v>38</v>
      </c>
      <c r="G866" s="39"/>
      <c r="H866" s="45"/>
    </row>
    <row r="867" s="2" customFormat="1" ht="16.8" customHeight="1">
      <c r="A867" s="39"/>
      <c r="B867" s="45"/>
      <c r="C867" s="289" t="s">
        <v>571</v>
      </c>
      <c r="D867" s="289" t="s">
        <v>1497</v>
      </c>
      <c r="E867" s="18" t="s">
        <v>559</v>
      </c>
      <c r="F867" s="290">
        <v>64.099999999999994</v>
      </c>
      <c r="G867" s="39"/>
      <c r="H867" s="45"/>
    </row>
    <row r="868" s="2" customFormat="1" ht="16.8" customHeight="1">
      <c r="A868" s="39"/>
      <c r="B868" s="45"/>
      <c r="C868" s="289" t="s">
        <v>938</v>
      </c>
      <c r="D868" s="289" t="s">
        <v>1504</v>
      </c>
      <c r="E868" s="18" t="s">
        <v>559</v>
      </c>
      <c r="F868" s="290">
        <v>33</v>
      </c>
      <c r="G868" s="39"/>
      <c r="H868" s="45"/>
    </row>
    <row r="869" s="2" customFormat="1" ht="16.8" customHeight="1">
      <c r="A869" s="39"/>
      <c r="B869" s="45"/>
      <c r="C869" s="289" t="s">
        <v>941</v>
      </c>
      <c r="D869" s="289" t="s">
        <v>1505</v>
      </c>
      <c r="E869" s="18" t="s">
        <v>559</v>
      </c>
      <c r="F869" s="290">
        <v>23</v>
      </c>
      <c r="G869" s="39"/>
      <c r="H869" s="45"/>
    </row>
    <row r="870" s="2" customFormat="1" ht="16.8" customHeight="1">
      <c r="A870" s="39"/>
      <c r="B870" s="45"/>
      <c r="C870" s="285" t="s">
        <v>786</v>
      </c>
      <c r="D870" s="286" t="s">
        <v>787</v>
      </c>
      <c r="E870" s="287" t="s">
        <v>230</v>
      </c>
      <c r="F870" s="288">
        <v>57.100000000000001</v>
      </c>
      <c r="G870" s="39"/>
      <c r="H870" s="45"/>
    </row>
    <row r="871" s="2" customFormat="1" ht="16.8" customHeight="1">
      <c r="A871" s="39"/>
      <c r="B871" s="45"/>
      <c r="C871" s="289" t="s">
        <v>19</v>
      </c>
      <c r="D871" s="289" t="s">
        <v>815</v>
      </c>
      <c r="E871" s="18" t="s">
        <v>19</v>
      </c>
      <c r="F871" s="290">
        <v>0</v>
      </c>
      <c r="G871" s="39"/>
      <c r="H871" s="45"/>
    </row>
    <row r="872" s="2" customFormat="1" ht="16.8" customHeight="1">
      <c r="A872" s="39"/>
      <c r="B872" s="45"/>
      <c r="C872" s="289" t="s">
        <v>786</v>
      </c>
      <c r="D872" s="289" t="s">
        <v>1324</v>
      </c>
      <c r="E872" s="18" t="s">
        <v>19</v>
      </c>
      <c r="F872" s="290">
        <v>57.100000000000001</v>
      </c>
      <c r="G872" s="39"/>
      <c r="H872" s="45"/>
    </row>
    <row r="873" s="2" customFormat="1" ht="16.8" customHeight="1">
      <c r="A873" s="39"/>
      <c r="B873" s="45"/>
      <c r="C873" s="291" t="s">
        <v>1484</v>
      </c>
      <c r="D873" s="39"/>
      <c r="E873" s="39"/>
      <c r="F873" s="39"/>
      <c r="G873" s="39"/>
      <c r="H873" s="45"/>
    </row>
    <row r="874" s="2" customFormat="1" ht="16.8" customHeight="1">
      <c r="A874" s="39"/>
      <c r="B874" s="45"/>
      <c r="C874" s="289" t="s">
        <v>812</v>
      </c>
      <c r="D874" s="289" t="s">
        <v>1494</v>
      </c>
      <c r="E874" s="18" t="s">
        <v>230</v>
      </c>
      <c r="F874" s="290">
        <v>57.100000000000001</v>
      </c>
      <c r="G874" s="39"/>
      <c r="H874" s="45"/>
    </row>
    <row r="875" s="2" customFormat="1" ht="16.8" customHeight="1">
      <c r="A875" s="39"/>
      <c r="B875" s="45"/>
      <c r="C875" s="289" t="s">
        <v>892</v>
      </c>
      <c r="D875" s="289" t="s">
        <v>1508</v>
      </c>
      <c r="E875" s="18" t="s">
        <v>230</v>
      </c>
      <c r="F875" s="290">
        <v>76.099999999999994</v>
      </c>
      <c r="G875" s="39"/>
      <c r="H875" s="45"/>
    </row>
    <row r="876" s="2" customFormat="1">
      <c r="A876" s="39"/>
      <c r="B876" s="45"/>
      <c r="C876" s="289" t="s">
        <v>895</v>
      </c>
      <c r="D876" s="289" t="s">
        <v>1509</v>
      </c>
      <c r="E876" s="18" t="s">
        <v>230</v>
      </c>
      <c r="F876" s="290">
        <v>57.100000000000001</v>
      </c>
      <c r="G876" s="39"/>
      <c r="H876" s="45"/>
    </row>
    <row r="877" s="2" customFormat="1" ht="16.8" customHeight="1">
      <c r="A877" s="39"/>
      <c r="B877" s="45"/>
      <c r="C877" s="285" t="s">
        <v>796</v>
      </c>
      <c r="D877" s="286" t="s">
        <v>797</v>
      </c>
      <c r="E877" s="287" t="s">
        <v>230</v>
      </c>
      <c r="F877" s="288">
        <v>19</v>
      </c>
      <c r="G877" s="39"/>
      <c r="H877" s="45"/>
    </row>
    <row r="878" s="2" customFormat="1" ht="16.8" customHeight="1">
      <c r="A878" s="39"/>
      <c r="B878" s="45"/>
      <c r="C878" s="289" t="s">
        <v>796</v>
      </c>
      <c r="D878" s="289" t="s">
        <v>818</v>
      </c>
      <c r="E878" s="18" t="s">
        <v>19</v>
      </c>
      <c r="F878" s="290">
        <v>19</v>
      </c>
      <c r="G878" s="39"/>
      <c r="H878" s="45"/>
    </row>
    <row r="879" s="2" customFormat="1" ht="16.8" customHeight="1">
      <c r="A879" s="39"/>
      <c r="B879" s="45"/>
      <c r="C879" s="291" t="s">
        <v>1484</v>
      </c>
      <c r="D879" s="39"/>
      <c r="E879" s="39"/>
      <c r="F879" s="39"/>
      <c r="G879" s="39"/>
      <c r="H879" s="45"/>
    </row>
    <row r="880" s="2" customFormat="1" ht="16.8" customHeight="1">
      <c r="A880" s="39"/>
      <c r="B880" s="45"/>
      <c r="C880" s="289" t="s">
        <v>812</v>
      </c>
      <c r="D880" s="289" t="s">
        <v>1494</v>
      </c>
      <c r="E880" s="18" t="s">
        <v>230</v>
      </c>
      <c r="F880" s="290">
        <v>57.100000000000001</v>
      </c>
      <c r="G880" s="39"/>
      <c r="H880" s="45"/>
    </row>
    <row r="881" s="2" customFormat="1" ht="16.8" customHeight="1">
      <c r="A881" s="39"/>
      <c r="B881" s="45"/>
      <c r="C881" s="289" t="s">
        <v>801</v>
      </c>
      <c r="D881" s="289" t="s">
        <v>1510</v>
      </c>
      <c r="E881" s="18" t="s">
        <v>230</v>
      </c>
      <c r="F881" s="290">
        <v>19</v>
      </c>
      <c r="G881" s="39"/>
      <c r="H881" s="45"/>
    </row>
    <row r="882" s="2" customFormat="1" ht="16.8" customHeight="1">
      <c r="A882" s="39"/>
      <c r="B882" s="45"/>
      <c r="C882" s="289" t="s">
        <v>805</v>
      </c>
      <c r="D882" s="289" t="s">
        <v>1511</v>
      </c>
      <c r="E882" s="18" t="s">
        <v>230</v>
      </c>
      <c r="F882" s="290">
        <v>19</v>
      </c>
      <c r="G882" s="39"/>
      <c r="H882" s="45"/>
    </row>
    <row r="883" s="2" customFormat="1" ht="16.8" customHeight="1">
      <c r="A883" s="39"/>
      <c r="B883" s="45"/>
      <c r="C883" s="289" t="s">
        <v>228</v>
      </c>
      <c r="D883" s="289" t="s">
        <v>1512</v>
      </c>
      <c r="E883" s="18" t="s">
        <v>230</v>
      </c>
      <c r="F883" s="290">
        <v>19</v>
      </c>
      <c r="G883" s="39"/>
      <c r="H883" s="45"/>
    </row>
    <row r="884" s="2" customFormat="1" ht="16.8" customHeight="1">
      <c r="A884" s="39"/>
      <c r="B884" s="45"/>
      <c r="C884" s="289" t="s">
        <v>809</v>
      </c>
      <c r="D884" s="289" t="s">
        <v>1513</v>
      </c>
      <c r="E884" s="18" t="s">
        <v>230</v>
      </c>
      <c r="F884" s="290">
        <v>69</v>
      </c>
      <c r="G884" s="39"/>
      <c r="H884" s="45"/>
    </row>
    <row r="885" s="2" customFormat="1" ht="16.8" customHeight="1">
      <c r="A885" s="39"/>
      <c r="B885" s="45"/>
      <c r="C885" s="289" t="s">
        <v>880</v>
      </c>
      <c r="D885" s="289" t="s">
        <v>1514</v>
      </c>
      <c r="E885" s="18" t="s">
        <v>230</v>
      </c>
      <c r="F885" s="290">
        <v>19</v>
      </c>
      <c r="G885" s="39"/>
      <c r="H885" s="45"/>
    </row>
    <row r="886" s="2" customFormat="1" ht="16.8" customHeight="1">
      <c r="A886" s="39"/>
      <c r="B886" s="45"/>
      <c r="C886" s="289" t="s">
        <v>883</v>
      </c>
      <c r="D886" s="289" t="s">
        <v>1515</v>
      </c>
      <c r="E886" s="18" t="s">
        <v>230</v>
      </c>
      <c r="F886" s="290">
        <v>69</v>
      </c>
      <c r="G886" s="39"/>
      <c r="H886" s="45"/>
    </row>
    <row r="887" s="2" customFormat="1" ht="16.8" customHeight="1">
      <c r="A887" s="39"/>
      <c r="B887" s="45"/>
      <c r="C887" s="289" t="s">
        <v>886</v>
      </c>
      <c r="D887" s="289" t="s">
        <v>1516</v>
      </c>
      <c r="E887" s="18" t="s">
        <v>230</v>
      </c>
      <c r="F887" s="290">
        <v>19</v>
      </c>
      <c r="G887" s="39"/>
      <c r="H887" s="45"/>
    </row>
    <row r="888" s="2" customFormat="1" ht="16.8" customHeight="1">
      <c r="A888" s="39"/>
      <c r="B888" s="45"/>
      <c r="C888" s="289" t="s">
        <v>889</v>
      </c>
      <c r="D888" s="289" t="s">
        <v>1517</v>
      </c>
      <c r="E888" s="18" t="s">
        <v>230</v>
      </c>
      <c r="F888" s="290">
        <v>19</v>
      </c>
      <c r="G888" s="39"/>
      <c r="H888" s="45"/>
    </row>
    <row r="889" s="2" customFormat="1" ht="16.8" customHeight="1">
      <c r="A889" s="39"/>
      <c r="B889" s="45"/>
      <c r="C889" s="289" t="s">
        <v>892</v>
      </c>
      <c r="D889" s="289" t="s">
        <v>1508</v>
      </c>
      <c r="E889" s="18" t="s">
        <v>230</v>
      </c>
      <c r="F889" s="290">
        <v>76.099999999999994</v>
      </c>
      <c r="G889" s="39"/>
      <c r="H889" s="45"/>
    </row>
    <row r="890" s="2" customFormat="1" ht="16.8" customHeight="1">
      <c r="A890" s="39"/>
      <c r="B890" s="45"/>
      <c r="C890" s="289" t="s">
        <v>898</v>
      </c>
      <c r="D890" s="289" t="s">
        <v>1518</v>
      </c>
      <c r="E890" s="18" t="s">
        <v>230</v>
      </c>
      <c r="F890" s="290">
        <v>19</v>
      </c>
      <c r="G890" s="39"/>
      <c r="H890" s="45"/>
    </row>
    <row r="891" s="2" customFormat="1" ht="16.8" customHeight="1">
      <c r="A891" s="39"/>
      <c r="B891" s="45"/>
      <c r="C891" s="285" t="s">
        <v>654</v>
      </c>
      <c r="D891" s="286" t="s">
        <v>655</v>
      </c>
      <c r="E891" s="287" t="s">
        <v>230</v>
      </c>
      <c r="F891" s="288">
        <v>20.425000000000001</v>
      </c>
      <c r="G891" s="39"/>
      <c r="H891" s="45"/>
    </row>
    <row r="892" s="2" customFormat="1" ht="16.8" customHeight="1">
      <c r="A892" s="39"/>
      <c r="B892" s="45"/>
      <c r="C892" s="289" t="s">
        <v>654</v>
      </c>
      <c r="D892" s="289" t="s">
        <v>1339</v>
      </c>
      <c r="E892" s="18" t="s">
        <v>19</v>
      </c>
      <c r="F892" s="290">
        <v>20.425000000000001</v>
      </c>
      <c r="G892" s="39"/>
      <c r="H892" s="45"/>
    </row>
    <row r="893" s="2" customFormat="1" ht="16.8" customHeight="1">
      <c r="A893" s="39"/>
      <c r="B893" s="45"/>
      <c r="C893" s="291" t="s">
        <v>1484</v>
      </c>
      <c r="D893" s="39"/>
      <c r="E893" s="39"/>
      <c r="F893" s="39"/>
      <c r="G893" s="39"/>
      <c r="H893" s="45"/>
    </row>
    <row r="894" s="2" customFormat="1" ht="16.8" customHeight="1">
      <c r="A894" s="39"/>
      <c r="B894" s="45"/>
      <c r="C894" s="289" t="s">
        <v>471</v>
      </c>
      <c r="D894" s="289" t="s">
        <v>472</v>
      </c>
      <c r="E894" s="18" t="s">
        <v>230</v>
      </c>
      <c r="F894" s="290">
        <v>20.425000000000001</v>
      </c>
      <c r="G894" s="39"/>
      <c r="H894" s="45"/>
    </row>
    <row r="895" s="2" customFormat="1" ht="16.8" customHeight="1">
      <c r="A895" s="39"/>
      <c r="B895" s="45"/>
      <c r="C895" s="289" t="s">
        <v>608</v>
      </c>
      <c r="D895" s="289" t="s">
        <v>1485</v>
      </c>
      <c r="E895" s="18" t="s">
        <v>230</v>
      </c>
      <c r="F895" s="290">
        <v>20.425000000000001</v>
      </c>
      <c r="G895" s="39"/>
      <c r="H895" s="45"/>
    </row>
    <row r="896" s="2" customFormat="1" ht="16.8" customHeight="1">
      <c r="A896" s="39"/>
      <c r="B896" s="45"/>
      <c r="C896" s="285" t="s">
        <v>769</v>
      </c>
      <c r="D896" s="286" t="s">
        <v>770</v>
      </c>
      <c r="E896" s="287" t="s">
        <v>248</v>
      </c>
      <c r="F896" s="288">
        <v>1.3200000000000001</v>
      </c>
      <c r="G896" s="39"/>
      <c r="H896" s="45"/>
    </row>
    <row r="897" s="2" customFormat="1" ht="16.8" customHeight="1">
      <c r="A897" s="39"/>
      <c r="B897" s="45"/>
      <c r="C897" s="289" t="s">
        <v>769</v>
      </c>
      <c r="D897" s="289" t="s">
        <v>863</v>
      </c>
      <c r="E897" s="18" t="s">
        <v>19</v>
      </c>
      <c r="F897" s="290">
        <v>1.3200000000000001</v>
      </c>
      <c r="G897" s="39"/>
      <c r="H897" s="45"/>
    </row>
    <row r="898" s="2" customFormat="1" ht="16.8" customHeight="1">
      <c r="A898" s="39"/>
      <c r="B898" s="45"/>
      <c r="C898" s="291" t="s">
        <v>1484</v>
      </c>
      <c r="D898" s="39"/>
      <c r="E898" s="39"/>
      <c r="F898" s="39"/>
      <c r="G898" s="39"/>
      <c r="H898" s="45"/>
    </row>
    <row r="899" s="2" customFormat="1" ht="16.8" customHeight="1">
      <c r="A899" s="39"/>
      <c r="B899" s="45"/>
      <c r="C899" s="289" t="s">
        <v>860</v>
      </c>
      <c r="D899" s="289" t="s">
        <v>1519</v>
      </c>
      <c r="E899" s="18" t="s">
        <v>248</v>
      </c>
      <c r="F899" s="290">
        <v>1.3200000000000001</v>
      </c>
      <c r="G899" s="39"/>
      <c r="H899" s="45"/>
    </row>
    <row r="900" s="2" customFormat="1" ht="16.8" customHeight="1">
      <c r="A900" s="39"/>
      <c r="B900" s="45"/>
      <c r="C900" s="289" t="s">
        <v>274</v>
      </c>
      <c r="D900" s="289" t="s">
        <v>1520</v>
      </c>
      <c r="E900" s="18" t="s">
        <v>248</v>
      </c>
      <c r="F900" s="290">
        <v>39.734000000000002</v>
      </c>
      <c r="G900" s="39"/>
      <c r="H900" s="45"/>
    </row>
    <row r="901" s="2" customFormat="1" ht="16.8" customHeight="1">
      <c r="A901" s="39"/>
      <c r="B901" s="45"/>
      <c r="C901" s="285" t="s">
        <v>781</v>
      </c>
      <c r="D901" s="286" t="s">
        <v>782</v>
      </c>
      <c r="E901" s="287" t="s">
        <v>248</v>
      </c>
      <c r="F901" s="288">
        <v>8</v>
      </c>
      <c r="G901" s="39"/>
      <c r="H901" s="45"/>
    </row>
    <row r="902" s="2" customFormat="1" ht="16.8" customHeight="1">
      <c r="A902" s="39"/>
      <c r="B902" s="45"/>
      <c r="C902" s="289" t="s">
        <v>781</v>
      </c>
      <c r="D902" s="289" t="s">
        <v>831</v>
      </c>
      <c r="E902" s="18" t="s">
        <v>19</v>
      </c>
      <c r="F902" s="290">
        <v>8</v>
      </c>
      <c r="G902" s="39"/>
      <c r="H902" s="45"/>
    </row>
    <row r="903" s="2" customFormat="1" ht="16.8" customHeight="1">
      <c r="A903" s="39"/>
      <c r="B903" s="45"/>
      <c r="C903" s="291" t="s">
        <v>1484</v>
      </c>
      <c r="D903" s="39"/>
      <c r="E903" s="39"/>
      <c r="F903" s="39"/>
      <c r="G903" s="39"/>
      <c r="H903" s="45"/>
    </row>
    <row r="904" s="2" customFormat="1" ht="16.8" customHeight="1">
      <c r="A904" s="39"/>
      <c r="B904" s="45"/>
      <c r="C904" s="289" t="s">
        <v>828</v>
      </c>
      <c r="D904" s="289" t="s">
        <v>1521</v>
      </c>
      <c r="E904" s="18" t="s">
        <v>248</v>
      </c>
      <c r="F904" s="290">
        <v>8</v>
      </c>
      <c r="G904" s="39"/>
      <c r="H904" s="45"/>
    </row>
    <row r="905" s="2" customFormat="1" ht="16.8" customHeight="1">
      <c r="A905" s="39"/>
      <c r="B905" s="45"/>
      <c r="C905" s="289" t="s">
        <v>246</v>
      </c>
      <c r="D905" s="289" t="s">
        <v>1522</v>
      </c>
      <c r="E905" s="18" t="s">
        <v>248</v>
      </c>
      <c r="F905" s="290">
        <v>58.009999999999998</v>
      </c>
      <c r="G905" s="39"/>
      <c r="H905" s="45"/>
    </row>
    <row r="906" s="2" customFormat="1" ht="16.8" customHeight="1">
      <c r="A906" s="39"/>
      <c r="B906" s="45"/>
      <c r="C906" s="285" t="s">
        <v>778</v>
      </c>
      <c r="D906" s="286" t="s">
        <v>779</v>
      </c>
      <c r="E906" s="287" t="s">
        <v>248</v>
      </c>
      <c r="F906" s="288">
        <v>58.009999999999998</v>
      </c>
      <c r="G906" s="39"/>
      <c r="H906" s="45"/>
    </row>
    <row r="907" s="2" customFormat="1" ht="16.8" customHeight="1">
      <c r="A907" s="39"/>
      <c r="B907" s="45"/>
      <c r="C907" s="289" t="s">
        <v>19</v>
      </c>
      <c r="D907" s="289" t="s">
        <v>1330</v>
      </c>
      <c r="E907" s="18" t="s">
        <v>19</v>
      </c>
      <c r="F907" s="290">
        <v>66.010000000000005</v>
      </c>
      <c r="G907" s="39"/>
      <c r="H907" s="45"/>
    </row>
    <row r="908" s="2" customFormat="1" ht="16.8" customHeight="1">
      <c r="A908" s="39"/>
      <c r="B908" s="45"/>
      <c r="C908" s="289" t="s">
        <v>19</v>
      </c>
      <c r="D908" s="289" t="s">
        <v>827</v>
      </c>
      <c r="E908" s="18" t="s">
        <v>19</v>
      </c>
      <c r="F908" s="290">
        <v>-8</v>
      </c>
      <c r="G908" s="39"/>
      <c r="H908" s="45"/>
    </row>
    <row r="909" s="2" customFormat="1" ht="16.8" customHeight="1">
      <c r="A909" s="39"/>
      <c r="B909" s="45"/>
      <c r="C909" s="289" t="s">
        <v>778</v>
      </c>
      <c r="D909" s="289" t="s">
        <v>245</v>
      </c>
      <c r="E909" s="18" t="s">
        <v>19</v>
      </c>
      <c r="F909" s="290">
        <v>58.009999999999998</v>
      </c>
      <c r="G909" s="39"/>
      <c r="H909" s="45"/>
    </row>
    <row r="910" s="2" customFormat="1" ht="16.8" customHeight="1">
      <c r="A910" s="39"/>
      <c r="B910" s="45"/>
      <c r="C910" s="291" t="s">
        <v>1484</v>
      </c>
      <c r="D910" s="39"/>
      <c r="E910" s="39"/>
      <c r="F910" s="39"/>
      <c r="G910" s="39"/>
      <c r="H910" s="45"/>
    </row>
    <row r="911" s="2" customFormat="1" ht="16.8" customHeight="1">
      <c r="A911" s="39"/>
      <c r="B911" s="45"/>
      <c r="C911" s="289" t="s">
        <v>246</v>
      </c>
      <c r="D911" s="289" t="s">
        <v>1522</v>
      </c>
      <c r="E911" s="18" t="s">
        <v>248</v>
      </c>
      <c r="F911" s="290">
        <v>58.009999999999998</v>
      </c>
      <c r="G911" s="39"/>
      <c r="H911" s="45"/>
    </row>
    <row r="912" s="2" customFormat="1">
      <c r="A912" s="39"/>
      <c r="B912" s="45"/>
      <c r="C912" s="289" t="s">
        <v>832</v>
      </c>
      <c r="D912" s="289" t="s">
        <v>1523</v>
      </c>
      <c r="E912" s="18" t="s">
        <v>248</v>
      </c>
      <c r="F912" s="290">
        <v>18.276</v>
      </c>
      <c r="G912" s="39"/>
      <c r="H912" s="45"/>
    </row>
    <row r="913" s="2" customFormat="1">
      <c r="A913" s="39"/>
      <c r="B913" s="45"/>
      <c r="C913" s="289" t="s">
        <v>836</v>
      </c>
      <c r="D913" s="289" t="s">
        <v>1524</v>
      </c>
      <c r="E913" s="18" t="s">
        <v>248</v>
      </c>
      <c r="F913" s="290">
        <v>182.75999999999999</v>
      </c>
      <c r="G913" s="39"/>
      <c r="H913" s="45"/>
    </row>
    <row r="914" s="2" customFormat="1" ht="16.8" customHeight="1">
      <c r="A914" s="39"/>
      <c r="B914" s="45"/>
      <c r="C914" s="289" t="s">
        <v>844</v>
      </c>
      <c r="D914" s="289" t="s">
        <v>1525</v>
      </c>
      <c r="E914" s="18" t="s">
        <v>248</v>
      </c>
      <c r="F914" s="290">
        <v>18.276</v>
      </c>
      <c r="G914" s="39"/>
      <c r="H914" s="45"/>
    </row>
    <row r="915" s="2" customFormat="1" ht="16.8" customHeight="1">
      <c r="A915" s="39"/>
      <c r="B915" s="45"/>
      <c r="C915" s="289" t="s">
        <v>274</v>
      </c>
      <c r="D915" s="289" t="s">
        <v>1520</v>
      </c>
      <c r="E915" s="18" t="s">
        <v>248</v>
      </c>
      <c r="F915" s="290">
        <v>39.734000000000002</v>
      </c>
      <c r="G915" s="39"/>
      <c r="H915" s="45"/>
    </row>
    <row r="916" s="2" customFormat="1" ht="16.8" customHeight="1">
      <c r="A916" s="39"/>
      <c r="B916" s="45"/>
      <c r="C916" s="285" t="s">
        <v>775</v>
      </c>
      <c r="D916" s="286" t="s">
        <v>776</v>
      </c>
      <c r="E916" s="287" t="s">
        <v>248</v>
      </c>
      <c r="F916" s="288">
        <v>39.734000000000002</v>
      </c>
      <c r="G916" s="39"/>
      <c r="H916" s="45"/>
    </row>
    <row r="917" s="2" customFormat="1" ht="16.8" customHeight="1">
      <c r="A917" s="39"/>
      <c r="B917" s="45"/>
      <c r="C917" s="289" t="s">
        <v>19</v>
      </c>
      <c r="D917" s="289" t="s">
        <v>848</v>
      </c>
      <c r="E917" s="18" t="s">
        <v>19</v>
      </c>
      <c r="F917" s="290">
        <v>58.009999999999998</v>
      </c>
      <c r="G917" s="39"/>
      <c r="H917" s="45"/>
    </row>
    <row r="918" s="2" customFormat="1" ht="16.8" customHeight="1">
      <c r="A918" s="39"/>
      <c r="B918" s="45"/>
      <c r="C918" s="289" t="s">
        <v>19</v>
      </c>
      <c r="D918" s="289" t="s">
        <v>849</v>
      </c>
      <c r="E918" s="18" t="s">
        <v>19</v>
      </c>
      <c r="F918" s="290">
        <v>-18.276</v>
      </c>
      <c r="G918" s="39"/>
      <c r="H918" s="45"/>
    </row>
    <row r="919" s="2" customFormat="1" ht="16.8" customHeight="1">
      <c r="A919" s="39"/>
      <c r="B919" s="45"/>
      <c r="C919" s="289" t="s">
        <v>775</v>
      </c>
      <c r="D919" s="289" t="s">
        <v>245</v>
      </c>
      <c r="E919" s="18" t="s">
        <v>19</v>
      </c>
      <c r="F919" s="290">
        <v>39.734000000000002</v>
      </c>
      <c r="G919" s="39"/>
      <c r="H919" s="45"/>
    </row>
    <row r="920" s="2" customFormat="1" ht="16.8" customHeight="1">
      <c r="A920" s="39"/>
      <c r="B920" s="45"/>
      <c r="C920" s="291" t="s">
        <v>1484</v>
      </c>
      <c r="D920" s="39"/>
      <c r="E920" s="39"/>
      <c r="F920" s="39"/>
      <c r="G920" s="39"/>
      <c r="H920" s="45"/>
    </row>
    <row r="921" s="2" customFormat="1" ht="16.8" customHeight="1">
      <c r="A921" s="39"/>
      <c r="B921" s="45"/>
      <c r="C921" s="289" t="s">
        <v>274</v>
      </c>
      <c r="D921" s="289" t="s">
        <v>1520</v>
      </c>
      <c r="E921" s="18" t="s">
        <v>248</v>
      </c>
      <c r="F921" s="290">
        <v>39.734000000000002</v>
      </c>
      <c r="G921" s="39"/>
      <c r="H921" s="45"/>
    </row>
    <row r="922" s="2" customFormat="1">
      <c r="A922" s="39"/>
      <c r="B922" s="45"/>
      <c r="C922" s="289" t="s">
        <v>832</v>
      </c>
      <c r="D922" s="289" t="s">
        <v>1523</v>
      </c>
      <c r="E922" s="18" t="s">
        <v>248</v>
      </c>
      <c r="F922" s="290">
        <v>18.276</v>
      </c>
      <c r="G922" s="39"/>
      <c r="H922" s="45"/>
    </row>
    <row r="923" s="2" customFormat="1">
      <c r="A923" s="39"/>
      <c r="B923" s="45"/>
      <c r="C923" s="289" t="s">
        <v>836</v>
      </c>
      <c r="D923" s="289" t="s">
        <v>1524</v>
      </c>
      <c r="E923" s="18" t="s">
        <v>248</v>
      </c>
      <c r="F923" s="290">
        <v>182.75999999999999</v>
      </c>
      <c r="G923" s="39"/>
      <c r="H923" s="45"/>
    </row>
    <row r="924" s="2" customFormat="1" ht="16.8" customHeight="1">
      <c r="A924" s="39"/>
      <c r="B924" s="45"/>
      <c r="C924" s="289" t="s">
        <v>844</v>
      </c>
      <c r="D924" s="289" t="s">
        <v>1525</v>
      </c>
      <c r="E924" s="18" t="s">
        <v>248</v>
      </c>
      <c r="F924" s="290">
        <v>18.276</v>
      </c>
      <c r="G924" s="39"/>
      <c r="H924" s="45"/>
    </row>
    <row r="925" s="2" customFormat="1" ht="16.8" customHeight="1">
      <c r="A925" s="39"/>
      <c r="B925" s="45"/>
      <c r="C925" s="285" t="s">
        <v>772</v>
      </c>
      <c r="D925" s="286" t="s">
        <v>773</v>
      </c>
      <c r="E925" s="287" t="s">
        <v>248</v>
      </c>
      <c r="F925" s="288">
        <v>18.84</v>
      </c>
      <c r="G925" s="39"/>
      <c r="H925" s="45"/>
    </row>
    <row r="926" s="2" customFormat="1" ht="16.8" customHeight="1">
      <c r="A926" s="39"/>
      <c r="B926" s="45"/>
      <c r="C926" s="289" t="s">
        <v>19</v>
      </c>
      <c r="D926" s="289" t="s">
        <v>867</v>
      </c>
      <c r="E926" s="18" t="s">
        <v>19</v>
      </c>
      <c r="F926" s="290">
        <v>0</v>
      </c>
      <c r="G926" s="39"/>
      <c r="H926" s="45"/>
    </row>
    <row r="927" s="2" customFormat="1" ht="16.8" customHeight="1">
      <c r="A927" s="39"/>
      <c r="B927" s="45"/>
      <c r="C927" s="289" t="s">
        <v>19</v>
      </c>
      <c r="D927" s="289" t="s">
        <v>868</v>
      </c>
      <c r="E927" s="18" t="s">
        <v>19</v>
      </c>
      <c r="F927" s="290">
        <v>15.84</v>
      </c>
      <c r="G927" s="39"/>
      <c r="H927" s="45"/>
    </row>
    <row r="928" s="2" customFormat="1" ht="16.8" customHeight="1">
      <c r="A928" s="39"/>
      <c r="B928" s="45"/>
      <c r="C928" s="289" t="s">
        <v>19</v>
      </c>
      <c r="D928" s="289" t="s">
        <v>869</v>
      </c>
      <c r="E928" s="18" t="s">
        <v>19</v>
      </c>
      <c r="F928" s="290">
        <v>3</v>
      </c>
      <c r="G928" s="39"/>
      <c r="H928" s="45"/>
    </row>
    <row r="929" s="2" customFormat="1" ht="16.8" customHeight="1">
      <c r="A929" s="39"/>
      <c r="B929" s="45"/>
      <c r="C929" s="289" t="s">
        <v>772</v>
      </c>
      <c r="D929" s="289" t="s">
        <v>245</v>
      </c>
      <c r="E929" s="18" t="s">
        <v>19</v>
      </c>
      <c r="F929" s="290">
        <v>18.84</v>
      </c>
      <c r="G929" s="39"/>
      <c r="H929" s="45"/>
    </row>
    <row r="930" s="2" customFormat="1" ht="16.8" customHeight="1">
      <c r="A930" s="39"/>
      <c r="B930" s="45"/>
      <c r="C930" s="291" t="s">
        <v>1484</v>
      </c>
      <c r="D930" s="39"/>
      <c r="E930" s="39"/>
      <c r="F930" s="39"/>
      <c r="G930" s="39"/>
      <c r="H930" s="45"/>
    </row>
    <row r="931" s="2" customFormat="1" ht="16.8" customHeight="1">
      <c r="A931" s="39"/>
      <c r="B931" s="45"/>
      <c r="C931" s="289" t="s">
        <v>864</v>
      </c>
      <c r="D931" s="289" t="s">
        <v>1526</v>
      </c>
      <c r="E931" s="18" t="s">
        <v>248</v>
      </c>
      <c r="F931" s="290">
        <v>18.84</v>
      </c>
      <c r="G931" s="39"/>
      <c r="H931" s="45"/>
    </row>
    <row r="932" s="2" customFormat="1" ht="16.8" customHeight="1">
      <c r="A932" s="39"/>
      <c r="B932" s="45"/>
      <c r="C932" s="289" t="s">
        <v>274</v>
      </c>
      <c r="D932" s="289" t="s">
        <v>1520</v>
      </c>
      <c r="E932" s="18" t="s">
        <v>248</v>
      </c>
      <c r="F932" s="290">
        <v>39.734000000000002</v>
      </c>
      <c r="G932" s="39"/>
      <c r="H932" s="45"/>
    </row>
    <row r="933" s="2" customFormat="1" ht="16.8" customHeight="1">
      <c r="A933" s="39"/>
      <c r="B933" s="45"/>
      <c r="C933" s="289" t="s">
        <v>874</v>
      </c>
      <c r="D933" s="289" t="s">
        <v>1527</v>
      </c>
      <c r="E933" s="18" t="s">
        <v>361</v>
      </c>
      <c r="F933" s="290">
        <v>0.84799999999999998</v>
      </c>
      <c r="G933" s="39"/>
      <c r="H933" s="45"/>
    </row>
    <row r="934" s="2" customFormat="1" ht="16.8" customHeight="1">
      <c r="A934" s="39"/>
      <c r="B934" s="45"/>
      <c r="C934" s="289" t="s">
        <v>359</v>
      </c>
      <c r="D934" s="289" t="s">
        <v>1528</v>
      </c>
      <c r="E934" s="18" t="s">
        <v>361</v>
      </c>
      <c r="F934" s="290">
        <v>0.754</v>
      </c>
      <c r="G934" s="39"/>
      <c r="H934" s="45"/>
    </row>
    <row r="935" s="2" customFormat="1" ht="26.4" customHeight="1">
      <c r="A935" s="39"/>
      <c r="B935" s="45"/>
      <c r="C935" s="284" t="s">
        <v>1552</v>
      </c>
      <c r="D935" s="284" t="s">
        <v>170</v>
      </c>
      <c r="E935" s="39"/>
      <c r="F935" s="39"/>
      <c r="G935" s="39"/>
      <c r="H935" s="45"/>
    </row>
    <row r="936" s="2" customFormat="1" ht="16.8" customHeight="1">
      <c r="A936" s="39"/>
      <c r="B936" s="45"/>
      <c r="C936" s="285" t="s">
        <v>1221</v>
      </c>
      <c r="D936" s="286" t="s">
        <v>1222</v>
      </c>
      <c r="E936" s="287" t="s">
        <v>559</v>
      </c>
      <c r="F936" s="288">
        <v>20</v>
      </c>
      <c r="G936" s="39"/>
      <c r="H936" s="45"/>
    </row>
    <row r="937" s="2" customFormat="1" ht="16.8" customHeight="1">
      <c r="A937" s="39"/>
      <c r="B937" s="45"/>
      <c r="C937" s="289" t="s">
        <v>1221</v>
      </c>
      <c r="D937" s="289" t="s">
        <v>1229</v>
      </c>
      <c r="E937" s="18" t="s">
        <v>19</v>
      </c>
      <c r="F937" s="290">
        <v>20</v>
      </c>
      <c r="G937" s="39"/>
      <c r="H937" s="45"/>
    </row>
    <row r="938" s="2" customFormat="1" ht="16.8" customHeight="1">
      <c r="A938" s="39"/>
      <c r="B938" s="45"/>
      <c r="C938" s="291" t="s">
        <v>1484</v>
      </c>
      <c r="D938" s="39"/>
      <c r="E938" s="39"/>
      <c r="F938" s="39"/>
      <c r="G938" s="39"/>
      <c r="H938" s="45"/>
    </row>
    <row r="939" s="2" customFormat="1" ht="16.8" customHeight="1">
      <c r="A939" s="39"/>
      <c r="B939" s="45"/>
      <c r="C939" s="289" t="s">
        <v>1226</v>
      </c>
      <c r="D939" s="289" t="s">
        <v>1546</v>
      </c>
      <c r="E939" s="18" t="s">
        <v>559</v>
      </c>
      <c r="F939" s="290">
        <v>20</v>
      </c>
      <c r="G939" s="39"/>
      <c r="H939" s="45"/>
    </row>
    <row r="940" s="2" customFormat="1" ht="16.8" customHeight="1">
      <c r="A940" s="39"/>
      <c r="B940" s="45"/>
      <c r="C940" s="289" t="s">
        <v>1239</v>
      </c>
      <c r="D940" s="289" t="s">
        <v>1547</v>
      </c>
      <c r="E940" s="18" t="s">
        <v>559</v>
      </c>
      <c r="F940" s="290">
        <v>20</v>
      </c>
      <c r="G940" s="39"/>
      <c r="H940" s="45"/>
    </row>
    <row r="941" s="2" customFormat="1" ht="16.8" customHeight="1">
      <c r="A941" s="39"/>
      <c r="B941" s="45"/>
      <c r="C941" s="285" t="s">
        <v>790</v>
      </c>
      <c r="D941" s="286" t="s">
        <v>791</v>
      </c>
      <c r="E941" s="287" t="s">
        <v>559</v>
      </c>
      <c r="F941" s="288">
        <v>31</v>
      </c>
      <c r="G941" s="39"/>
      <c r="H941" s="45"/>
    </row>
    <row r="942" s="2" customFormat="1" ht="16.8" customHeight="1">
      <c r="A942" s="39"/>
      <c r="B942" s="45"/>
      <c r="C942" s="289" t="s">
        <v>790</v>
      </c>
      <c r="D942" s="289" t="s">
        <v>1360</v>
      </c>
      <c r="E942" s="18" t="s">
        <v>19</v>
      </c>
      <c r="F942" s="290">
        <v>31</v>
      </c>
      <c r="G942" s="39"/>
      <c r="H942" s="45"/>
    </row>
    <row r="943" s="2" customFormat="1" ht="16.8" customHeight="1">
      <c r="A943" s="39"/>
      <c r="B943" s="45"/>
      <c r="C943" s="291" t="s">
        <v>1484</v>
      </c>
      <c r="D943" s="39"/>
      <c r="E943" s="39"/>
      <c r="F943" s="39"/>
      <c r="G943" s="39"/>
      <c r="H943" s="45"/>
    </row>
    <row r="944" s="2" customFormat="1" ht="16.8" customHeight="1">
      <c r="A944" s="39"/>
      <c r="B944" s="45"/>
      <c r="C944" s="289" t="s">
        <v>812</v>
      </c>
      <c r="D944" s="289" t="s">
        <v>1494</v>
      </c>
      <c r="E944" s="18" t="s">
        <v>230</v>
      </c>
      <c r="F944" s="290">
        <v>57</v>
      </c>
      <c r="G944" s="39"/>
      <c r="H944" s="45"/>
    </row>
    <row r="945" s="2" customFormat="1" ht="16.8" customHeight="1">
      <c r="A945" s="39"/>
      <c r="B945" s="45"/>
      <c r="C945" s="289" t="s">
        <v>929</v>
      </c>
      <c r="D945" s="289" t="s">
        <v>1495</v>
      </c>
      <c r="E945" s="18" t="s">
        <v>559</v>
      </c>
      <c r="F945" s="290">
        <v>31</v>
      </c>
      <c r="G945" s="39"/>
      <c r="H945" s="45"/>
    </row>
    <row r="946" s="2" customFormat="1" ht="16.8" customHeight="1">
      <c r="A946" s="39"/>
      <c r="B946" s="45"/>
      <c r="C946" s="289" t="s">
        <v>933</v>
      </c>
      <c r="D946" s="289" t="s">
        <v>1496</v>
      </c>
      <c r="E946" s="18" t="s">
        <v>559</v>
      </c>
      <c r="F946" s="290">
        <v>31</v>
      </c>
      <c r="G946" s="39"/>
      <c r="H946" s="45"/>
    </row>
    <row r="947" s="2" customFormat="1" ht="16.8" customHeight="1">
      <c r="A947" s="39"/>
      <c r="B947" s="45"/>
      <c r="C947" s="289" t="s">
        <v>571</v>
      </c>
      <c r="D947" s="289" t="s">
        <v>1497</v>
      </c>
      <c r="E947" s="18" t="s">
        <v>559</v>
      </c>
      <c r="F947" s="290">
        <v>54</v>
      </c>
      <c r="G947" s="39"/>
      <c r="H947" s="45"/>
    </row>
    <row r="948" s="2" customFormat="1" ht="16.8" customHeight="1">
      <c r="A948" s="39"/>
      <c r="B948" s="45"/>
      <c r="C948" s="285" t="s">
        <v>793</v>
      </c>
      <c r="D948" s="286" t="s">
        <v>794</v>
      </c>
      <c r="E948" s="287" t="s">
        <v>559</v>
      </c>
      <c r="F948" s="288">
        <v>19</v>
      </c>
      <c r="G948" s="39"/>
      <c r="H948" s="45"/>
    </row>
    <row r="949" s="2" customFormat="1" ht="16.8" customHeight="1">
      <c r="A949" s="39"/>
      <c r="B949" s="45"/>
      <c r="C949" s="289" t="s">
        <v>793</v>
      </c>
      <c r="D949" s="289" t="s">
        <v>1225</v>
      </c>
      <c r="E949" s="18" t="s">
        <v>19</v>
      </c>
      <c r="F949" s="290">
        <v>19</v>
      </c>
      <c r="G949" s="39"/>
      <c r="H949" s="45"/>
    </row>
    <row r="950" s="2" customFormat="1" ht="16.8" customHeight="1">
      <c r="A950" s="39"/>
      <c r="B950" s="45"/>
      <c r="C950" s="291" t="s">
        <v>1484</v>
      </c>
      <c r="D950" s="39"/>
      <c r="E950" s="39"/>
      <c r="F950" s="39"/>
      <c r="G950" s="39"/>
      <c r="H950" s="45"/>
    </row>
    <row r="951" s="2" customFormat="1" ht="16.8" customHeight="1">
      <c r="A951" s="39"/>
      <c r="B951" s="45"/>
      <c r="C951" s="289" t="s">
        <v>812</v>
      </c>
      <c r="D951" s="289" t="s">
        <v>1494</v>
      </c>
      <c r="E951" s="18" t="s">
        <v>230</v>
      </c>
      <c r="F951" s="290">
        <v>57</v>
      </c>
      <c r="G951" s="39"/>
      <c r="H951" s="45"/>
    </row>
    <row r="952" s="2" customFormat="1" ht="16.8" customHeight="1">
      <c r="A952" s="39"/>
      <c r="B952" s="45"/>
      <c r="C952" s="289" t="s">
        <v>821</v>
      </c>
      <c r="D952" s="289" t="s">
        <v>1498</v>
      </c>
      <c r="E952" s="18" t="s">
        <v>230</v>
      </c>
      <c r="F952" s="290">
        <v>38</v>
      </c>
      <c r="G952" s="39"/>
      <c r="H952" s="45"/>
    </row>
    <row r="953" s="2" customFormat="1" ht="16.8" customHeight="1">
      <c r="A953" s="39"/>
      <c r="B953" s="45"/>
      <c r="C953" s="289" t="s">
        <v>850</v>
      </c>
      <c r="D953" s="289" t="s">
        <v>1499</v>
      </c>
      <c r="E953" s="18" t="s">
        <v>230</v>
      </c>
      <c r="F953" s="290">
        <v>38</v>
      </c>
      <c r="G953" s="39"/>
      <c r="H953" s="45"/>
    </row>
    <row r="954" s="2" customFormat="1" ht="16.8" customHeight="1">
      <c r="A954" s="39"/>
      <c r="B954" s="45"/>
      <c r="C954" s="289" t="s">
        <v>853</v>
      </c>
      <c r="D954" s="289" t="s">
        <v>1500</v>
      </c>
      <c r="E954" s="18" t="s">
        <v>230</v>
      </c>
      <c r="F954" s="290">
        <v>38</v>
      </c>
      <c r="G954" s="39"/>
      <c r="H954" s="45"/>
    </row>
    <row r="955" s="2" customFormat="1" ht="16.8" customHeight="1">
      <c r="A955" s="39"/>
      <c r="B955" s="45"/>
      <c r="C955" s="289" t="s">
        <v>919</v>
      </c>
      <c r="D955" s="289" t="s">
        <v>1501</v>
      </c>
      <c r="E955" s="18" t="s">
        <v>559</v>
      </c>
      <c r="F955" s="290">
        <v>38</v>
      </c>
      <c r="G955" s="39"/>
      <c r="H955" s="45"/>
    </row>
    <row r="956" s="2" customFormat="1" ht="16.8" customHeight="1">
      <c r="A956" s="39"/>
      <c r="B956" s="45"/>
      <c r="C956" s="289" t="s">
        <v>923</v>
      </c>
      <c r="D956" s="289" t="s">
        <v>1502</v>
      </c>
      <c r="E956" s="18" t="s">
        <v>559</v>
      </c>
      <c r="F956" s="290">
        <v>38</v>
      </c>
      <c r="G956" s="39"/>
      <c r="H956" s="45"/>
    </row>
    <row r="957" s="2" customFormat="1" ht="16.8" customHeight="1">
      <c r="A957" s="39"/>
      <c r="B957" s="45"/>
      <c r="C957" s="289" t="s">
        <v>926</v>
      </c>
      <c r="D957" s="289" t="s">
        <v>1503</v>
      </c>
      <c r="E957" s="18" t="s">
        <v>559</v>
      </c>
      <c r="F957" s="290">
        <v>38</v>
      </c>
      <c r="G957" s="39"/>
      <c r="H957" s="45"/>
    </row>
    <row r="958" s="2" customFormat="1" ht="16.8" customHeight="1">
      <c r="A958" s="39"/>
      <c r="B958" s="45"/>
      <c r="C958" s="289" t="s">
        <v>571</v>
      </c>
      <c r="D958" s="289" t="s">
        <v>1497</v>
      </c>
      <c r="E958" s="18" t="s">
        <v>559</v>
      </c>
      <c r="F958" s="290">
        <v>54</v>
      </c>
      <c r="G958" s="39"/>
      <c r="H958" s="45"/>
    </row>
    <row r="959" s="2" customFormat="1" ht="16.8" customHeight="1">
      <c r="A959" s="39"/>
      <c r="B959" s="45"/>
      <c r="C959" s="289" t="s">
        <v>938</v>
      </c>
      <c r="D959" s="289" t="s">
        <v>1504</v>
      </c>
      <c r="E959" s="18" t="s">
        <v>559</v>
      </c>
      <c r="F959" s="290">
        <v>23</v>
      </c>
      <c r="G959" s="39"/>
      <c r="H959" s="45"/>
    </row>
    <row r="960" s="2" customFormat="1" ht="16.8" customHeight="1">
      <c r="A960" s="39"/>
      <c r="B960" s="45"/>
      <c r="C960" s="289" t="s">
        <v>941</v>
      </c>
      <c r="D960" s="289" t="s">
        <v>1505</v>
      </c>
      <c r="E960" s="18" t="s">
        <v>559</v>
      </c>
      <c r="F960" s="290">
        <v>23</v>
      </c>
      <c r="G960" s="39"/>
      <c r="H960" s="45"/>
    </row>
    <row r="961" s="2" customFormat="1" ht="16.8" customHeight="1">
      <c r="A961" s="39"/>
      <c r="B961" s="45"/>
      <c r="C961" s="285" t="s">
        <v>783</v>
      </c>
      <c r="D961" s="286" t="s">
        <v>784</v>
      </c>
      <c r="E961" s="287" t="s">
        <v>559</v>
      </c>
      <c r="F961" s="288">
        <v>24</v>
      </c>
      <c r="G961" s="39"/>
      <c r="H961" s="45"/>
    </row>
    <row r="962" s="2" customFormat="1" ht="16.8" customHeight="1">
      <c r="A962" s="39"/>
      <c r="B962" s="45"/>
      <c r="C962" s="289" t="s">
        <v>783</v>
      </c>
      <c r="D962" s="289" t="s">
        <v>1035</v>
      </c>
      <c r="E962" s="18" t="s">
        <v>19</v>
      </c>
      <c r="F962" s="290">
        <v>24</v>
      </c>
      <c r="G962" s="39"/>
      <c r="H962" s="45"/>
    </row>
    <row r="963" s="2" customFormat="1" ht="16.8" customHeight="1">
      <c r="A963" s="39"/>
      <c r="B963" s="45"/>
      <c r="C963" s="291" t="s">
        <v>1484</v>
      </c>
      <c r="D963" s="39"/>
      <c r="E963" s="39"/>
      <c r="F963" s="39"/>
      <c r="G963" s="39"/>
      <c r="H963" s="45"/>
    </row>
    <row r="964" s="2" customFormat="1" ht="16.8" customHeight="1">
      <c r="A964" s="39"/>
      <c r="B964" s="45"/>
      <c r="C964" s="289" t="s">
        <v>947</v>
      </c>
      <c r="D964" s="289" t="s">
        <v>1506</v>
      </c>
      <c r="E964" s="18" t="s">
        <v>559</v>
      </c>
      <c r="F964" s="290">
        <v>24</v>
      </c>
      <c r="G964" s="39"/>
      <c r="H964" s="45"/>
    </row>
    <row r="965" s="2" customFormat="1" ht="16.8" customHeight="1">
      <c r="A965" s="39"/>
      <c r="B965" s="45"/>
      <c r="C965" s="289" t="s">
        <v>987</v>
      </c>
      <c r="D965" s="289" t="s">
        <v>988</v>
      </c>
      <c r="E965" s="18" t="s">
        <v>559</v>
      </c>
      <c r="F965" s="290">
        <v>36</v>
      </c>
      <c r="G965" s="39"/>
      <c r="H965" s="45"/>
    </row>
    <row r="966" s="2" customFormat="1">
      <c r="A966" s="39"/>
      <c r="B966" s="45"/>
      <c r="C966" s="289" t="s">
        <v>908</v>
      </c>
      <c r="D966" s="289" t="s">
        <v>1507</v>
      </c>
      <c r="E966" s="18" t="s">
        <v>559</v>
      </c>
      <c r="F966" s="290">
        <v>24</v>
      </c>
      <c r="G966" s="39"/>
      <c r="H966" s="45"/>
    </row>
    <row r="967" s="2" customFormat="1" ht="16.8" customHeight="1">
      <c r="A967" s="39"/>
      <c r="B967" s="45"/>
      <c r="C967" s="285" t="s">
        <v>786</v>
      </c>
      <c r="D967" s="286" t="s">
        <v>787</v>
      </c>
      <c r="E967" s="287" t="s">
        <v>230</v>
      </c>
      <c r="F967" s="288">
        <v>57</v>
      </c>
      <c r="G967" s="39"/>
      <c r="H967" s="45"/>
    </row>
    <row r="968" s="2" customFormat="1" ht="16.8" customHeight="1">
      <c r="A968" s="39"/>
      <c r="B968" s="45"/>
      <c r="C968" s="289" t="s">
        <v>19</v>
      </c>
      <c r="D968" s="289" t="s">
        <v>815</v>
      </c>
      <c r="E968" s="18" t="s">
        <v>19</v>
      </c>
      <c r="F968" s="290">
        <v>0</v>
      </c>
      <c r="G968" s="39"/>
      <c r="H968" s="45"/>
    </row>
    <row r="969" s="2" customFormat="1" ht="16.8" customHeight="1">
      <c r="A969" s="39"/>
      <c r="B969" s="45"/>
      <c r="C969" s="289" t="s">
        <v>786</v>
      </c>
      <c r="D969" s="289" t="s">
        <v>1359</v>
      </c>
      <c r="E969" s="18" t="s">
        <v>19</v>
      </c>
      <c r="F969" s="290">
        <v>57</v>
      </c>
      <c r="G969" s="39"/>
      <c r="H969" s="45"/>
    </row>
    <row r="970" s="2" customFormat="1" ht="16.8" customHeight="1">
      <c r="A970" s="39"/>
      <c r="B970" s="45"/>
      <c r="C970" s="291" t="s">
        <v>1484</v>
      </c>
      <c r="D970" s="39"/>
      <c r="E970" s="39"/>
      <c r="F970" s="39"/>
      <c r="G970" s="39"/>
      <c r="H970" s="45"/>
    </row>
    <row r="971" s="2" customFormat="1" ht="16.8" customHeight="1">
      <c r="A971" s="39"/>
      <c r="B971" s="45"/>
      <c r="C971" s="289" t="s">
        <v>812</v>
      </c>
      <c r="D971" s="289" t="s">
        <v>1494</v>
      </c>
      <c r="E971" s="18" t="s">
        <v>230</v>
      </c>
      <c r="F971" s="290">
        <v>57</v>
      </c>
      <c r="G971" s="39"/>
      <c r="H971" s="45"/>
    </row>
    <row r="972" s="2" customFormat="1" ht="16.8" customHeight="1">
      <c r="A972" s="39"/>
      <c r="B972" s="45"/>
      <c r="C972" s="289" t="s">
        <v>892</v>
      </c>
      <c r="D972" s="289" t="s">
        <v>1508</v>
      </c>
      <c r="E972" s="18" t="s">
        <v>230</v>
      </c>
      <c r="F972" s="290">
        <v>76</v>
      </c>
      <c r="G972" s="39"/>
      <c r="H972" s="45"/>
    </row>
    <row r="973" s="2" customFormat="1">
      <c r="A973" s="39"/>
      <c r="B973" s="45"/>
      <c r="C973" s="289" t="s">
        <v>895</v>
      </c>
      <c r="D973" s="289" t="s">
        <v>1509</v>
      </c>
      <c r="E973" s="18" t="s">
        <v>230</v>
      </c>
      <c r="F973" s="290">
        <v>57</v>
      </c>
      <c r="G973" s="39"/>
      <c r="H973" s="45"/>
    </row>
    <row r="974" s="2" customFormat="1" ht="16.8" customHeight="1">
      <c r="A974" s="39"/>
      <c r="B974" s="45"/>
      <c r="C974" s="285" t="s">
        <v>796</v>
      </c>
      <c r="D974" s="286" t="s">
        <v>797</v>
      </c>
      <c r="E974" s="287" t="s">
        <v>230</v>
      </c>
      <c r="F974" s="288">
        <v>19</v>
      </c>
      <c r="G974" s="39"/>
      <c r="H974" s="45"/>
    </row>
    <row r="975" s="2" customFormat="1" ht="16.8" customHeight="1">
      <c r="A975" s="39"/>
      <c r="B975" s="45"/>
      <c r="C975" s="289" t="s">
        <v>796</v>
      </c>
      <c r="D975" s="289" t="s">
        <v>818</v>
      </c>
      <c r="E975" s="18" t="s">
        <v>19</v>
      </c>
      <c r="F975" s="290">
        <v>19</v>
      </c>
      <c r="G975" s="39"/>
      <c r="H975" s="45"/>
    </row>
    <row r="976" s="2" customFormat="1" ht="16.8" customHeight="1">
      <c r="A976" s="39"/>
      <c r="B976" s="45"/>
      <c r="C976" s="291" t="s">
        <v>1484</v>
      </c>
      <c r="D976" s="39"/>
      <c r="E976" s="39"/>
      <c r="F976" s="39"/>
      <c r="G976" s="39"/>
      <c r="H976" s="45"/>
    </row>
    <row r="977" s="2" customFormat="1" ht="16.8" customHeight="1">
      <c r="A977" s="39"/>
      <c r="B977" s="45"/>
      <c r="C977" s="289" t="s">
        <v>812</v>
      </c>
      <c r="D977" s="289" t="s">
        <v>1494</v>
      </c>
      <c r="E977" s="18" t="s">
        <v>230</v>
      </c>
      <c r="F977" s="290">
        <v>57</v>
      </c>
      <c r="G977" s="39"/>
      <c r="H977" s="45"/>
    </row>
    <row r="978" s="2" customFormat="1" ht="16.8" customHeight="1">
      <c r="A978" s="39"/>
      <c r="B978" s="45"/>
      <c r="C978" s="289" t="s">
        <v>801</v>
      </c>
      <c r="D978" s="289" t="s">
        <v>1510</v>
      </c>
      <c r="E978" s="18" t="s">
        <v>230</v>
      </c>
      <c r="F978" s="290">
        <v>19</v>
      </c>
      <c r="G978" s="39"/>
      <c r="H978" s="45"/>
    </row>
    <row r="979" s="2" customFormat="1" ht="16.8" customHeight="1">
      <c r="A979" s="39"/>
      <c r="B979" s="45"/>
      <c r="C979" s="289" t="s">
        <v>805</v>
      </c>
      <c r="D979" s="289" t="s">
        <v>1511</v>
      </c>
      <c r="E979" s="18" t="s">
        <v>230</v>
      </c>
      <c r="F979" s="290">
        <v>19</v>
      </c>
      <c r="G979" s="39"/>
      <c r="H979" s="45"/>
    </row>
    <row r="980" s="2" customFormat="1" ht="16.8" customHeight="1">
      <c r="A980" s="39"/>
      <c r="B980" s="45"/>
      <c r="C980" s="289" t="s">
        <v>228</v>
      </c>
      <c r="D980" s="289" t="s">
        <v>1512</v>
      </c>
      <c r="E980" s="18" t="s">
        <v>230</v>
      </c>
      <c r="F980" s="290">
        <v>19</v>
      </c>
      <c r="G980" s="39"/>
      <c r="H980" s="45"/>
    </row>
    <row r="981" s="2" customFormat="1" ht="16.8" customHeight="1">
      <c r="A981" s="39"/>
      <c r="B981" s="45"/>
      <c r="C981" s="289" t="s">
        <v>809</v>
      </c>
      <c r="D981" s="289" t="s">
        <v>1513</v>
      </c>
      <c r="E981" s="18" t="s">
        <v>230</v>
      </c>
      <c r="F981" s="290">
        <v>19</v>
      </c>
      <c r="G981" s="39"/>
      <c r="H981" s="45"/>
    </row>
    <row r="982" s="2" customFormat="1" ht="16.8" customHeight="1">
      <c r="A982" s="39"/>
      <c r="B982" s="45"/>
      <c r="C982" s="289" t="s">
        <v>880</v>
      </c>
      <c r="D982" s="289" t="s">
        <v>1514</v>
      </c>
      <c r="E982" s="18" t="s">
        <v>230</v>
      </c>
      <c r="F982" s="290">
        <v>19</v>
      </c>
      <c r="G982" s="39"/>
      <c r="H982" s="45"/>
    </row>
    <row r="983" s="2" customFormat="1" ht="16.8" customHeight="1">
      <c r="A983" s="39"/>
      <c r="B983" s="45"/>
      <c r="C983" s="289" t="s">
        <v>883</v>
      </c>
      <c r="D983" s="289" t="s">
        <v>1515</v>
      </c>
      <c r="E983" s="18" t="s">
        <v>230</v>
      </c>
      <c r="F983" s="290">
        <v>19</v>
      </c>
      <c r="G983" s="39"/>
      <c r="H983" s="45"/>
    </row>
    <row r="984" s="2" customFormat="1" ht="16.8" customHeight="1">
      <c r="A984" s="39"/>
      <c r="B984" s="45"/>
      <c r="C984" s="289" t="s">
        <v>886</v>
      </c>
      <c r="D984" s="289" t="s">
        <v>1516</v>
      </c>
      <c r="E984" s="18" t="s">
        <v>230</v>
      </c>
      <c r="F984" s="290">
        <v>19</v>
      </c>
      <c r="G984" s="39"/>
      <c r="H984" s="45"/>
    </row>
    <row r="985" s="2" customFormat="1" ht="16.8" customHeight="1">
      <c r="A985" s="39"/>
      <c r="B985" s="45"/>
      <c r="C985" s="289" t="s">
        <v>889</v>
      </c>
      <c r="D985" s="289" t="s">
        <v>1517</v>
      </c>
      <c r="E985" s="18" t="s">
        <v>230</v>
      </c>
      <c r="F985" s="290">
        <v>19</v>
      </c>
      <c r="G985" s="39"/>
      <c r="H985" s="45"/>
    </row>
    <row r="986" s="2" customFormat="1" ht="16.8" customHeight="1">
      <c r="A986" s="39"/>
      <c r="B986" s="45"/>
      <c r="C986" s="289" t="s">
        <v>892</v>
      </c>
      <c r="D986" s="289" t="s">
        <v>1508</v>
      </c>
      <c r="E986" s="18" t="s">
        <v>230</v>
      </c>
      <c r="F986" s="290">
        <v>76</v>
      </c>
      <c r="G986" s="39"/>
      <c r="H986" s="45"/>
    </row>
    <row r="987" s="2" customFormat="1" ht="16.8" customHeight="1">
      <c r="A987" s="39"/>
      <c r="B987" s="45"/>
      <c r="C987" s="289" t="s">
        <v>898</v>
      </c>
      <c r="D987" s="289" t="s">
        <v>1518</v>
      </c>
      <c r="E987" s="18" t="s">
        <v>230</v>
      </c>
      <c r="F987" s="290">
        <v>19</v>
      </c>
      <c r="G987" s="39"/>
      <c r="H987" s="45"/>
    </row>
    <row r="988" s="2" customFormat="1" ht="16.8" customHeight="1">
      <c r="A988" s="39"/>
      <c r="B988" s="45"/>
      <c r="C988" s="285" t="s">
        <v>654</v>
      </c>
      <c r="D988" s="286" t="s">
        <v>655</v>
      </c>
      <c r="E988" s="287" t="s">
        <v>230</v>
      </c>
      <c r="F988" s="288">
        <v>11.4</v>
      </c>
      <c r="G988" s="39"/>
      <c r="H988" s="45"/>
    </row>
    <row r="989" s="2" customFormat="1" ht="16.8" customHeight="1">
      <c r="A989" s="39"/>
      <c r="B989" s="45"/>
      <c r="C989" s="289" t="s">
        <v>654</v>
      </c>
      <c r="D989" s="289" t="s">
        <v>1309</v>
      </c>
      <c r="E989" s="18" t="s">
        <v>19</v>
      </c>
      <c r="F989" s="290">
        <v>11.4</v>
      </c>
      <c r="G989" s="39"/>
      <c r="H989" s="45"/>
    </row>
    <row r="990" s="2" customFormat="1" ht="16.8" customHeight="1">
      <c r="A990" s="39"/>
      <c r="B990" s="45"/>
      <c r="C990" s="291" t="s">
        <v>1484</v>
      </c>
      <c r="D990" s="39"/>
      <c r="E990" s="39"/>
      <c r="F990" s="39"/>
      <c r="G990" s="39"/>
      <c r="H990" s="45"/>
    </row>
    <row r="991" s="2" customFormat="1" ht="16.8" customHeight="1">
      <c r="A991" s="39"/>
      <c r="B991" s="45"/>
      <c r="C991" s="289" t="s">
        <v>471</v>
      </c>
      <c r="D991" s="289" t="s">
        <v>472</v>
      </c>
      <c r="E991" s="18" t="s">
        <v>230</v>
      </c>
      <c r="F991" s="290">
        <v>11.4</v>
      </c>
      <c r="G991" s="39"/>
      <c r="H991" s="45"/>
    </row>
    <row r="992" s="2" customFormat="1" ht="16.8" customHeight="1">
      <c r="A992" s="39"/>
      <c r="B992" s="45"/>
      <c r="C992" s="289" t="s">
        <v>608</v>
      </c>
      <c r="D992" s="289" t="s">
        <v>1485</v>
      </c>
      <c r="E992" s="18" t="s">
        <v>230</v>
      </c>
      <c r="F992" s="290">
        <v>11.4</v>
      </c>
      <c r="G992" s="39"/>
      <c r="H992" s="45"/>
    </row>
    <row r="993" s="2" customFormat="1" ht="16.8" customHeight="1">
      <c r="A993" s="39"/>
      <c r="B993" s="45"/>
      <c r="C993" s="285" t="s">
        <v>769</v>
      </c>
      <c r="D993" s="286" t="s">
        <v>770</v>
      </c>
      <c r="E993" s="287" t="s">
        <v>248</v>
      </c>
      <c r="F993" s="288">
        <v>1.3200000000000001</v>
      </c>
      <c r="G993" s="39"/>
      <c r="H993" s="45"/>
    </row>
    <row r="994" s="2" customFormat="1" ht="16.8" customHeight="1">
      <c r="A994" s="39"/>
      <c r="B994" s="45"/>
      <c r="C994" s="289" t="s">
        <v>769</v>
      </c>
      <c r="D994" s="289" t="s">
        <v>863</v>
      </c>
      <c r="E994" s="18" t="s">
        <v>19</v>
      </c>
      <c r="F994" s="290">
        <v>1.3200000000000001</v>
      </c>
      <c r="G994" s="39"/>
      <c r="H994" s="45"/>
    </row>
    <row r="995" s="2" customFormat="1" ht="16.8" customHeight="1">
      <c r="A995" s="39"/>
      <c r="B995" s="45"/>
      <c r="C995" s="291" t="s">
        <v>1484</v>
      </c>
      <c r="D995" s="39"/>
      <c r="E995" s="39"/>
      <c r="F995" s="39"/>
      <c r="G995" s="39"/>
      <c r="H995" s="45"/>
    </row>
    <row r="996" s="2" customFormat="1" ht="16.8" customHeight="1">
      <c r="A996" s="39"/>
      <c r="B996" s="45"/>
      <c r="C996" s="289" t="s">
        <v>860</v>
      </c>
      <c r="D996" s="289" t="s">
        <v>1519</v>
      </c>
      <c r="E996" s="18" t="s">
        <v>248</v>
      </c>
      <c r="F996" s="290">
        <v>1.3200000000000001</v>
      </c>
      <c r="G996" s="39"/>
      <c r="H996" s="45"/>
    </row>
    <row r="997" s="2" customFormat="1" ht="16.8" customHeight="1">
      <c r="A997" s="39"/>
      <c r="B997" s="45"/>
      <c r="C997" s="289" t="s">
        <v>274</v>
      </c>
      <c r="D997" s="289" t="s">
        <v>1520</v>
      </c>
      <c r="E997" s="18" t="s">
        <v>248</v>
      </c>
      <c r="F997" s="290">
        <v>46.124000000000002</v>
      </c>
      <c r="G997" s="39"/>
      <c r="H997" s="45"/>
    </row>
    <row r="998" s="2" customFormat="1" ht="16.8" customHeight="1">
      <c r="A998" s="39"/>
      <c r="B998" s="45"/>
      <c r="C998" s="285" t="s">
        <v>778</v>
      </c>
      <c r="D998" s="286" t="s">
        <v>779</v>
      </c>
      <c r="E998" s="287" t="s">
        <v>248</v>
      </c>
      <c r="F998" s="288">
        <v>64.400000000000006</v>
      </c>
      <c r="G998" s="39"/>
      <c r="H998" s="45"/>
    </row>
    <row r="999" s="2" customFormat="1" ht="16.8" customHeight="1">
      <c r="A999" s="39"/>
      <c r="B999" s="45"/>
      <c r="C999" s="289" t="s">
        <v>19</v>
      </c>
      <c r="D999" s="289" t="s">
        <v>1361</v>
      </c>
      <c r="E999" s="18" t="s">
        <v>19</v>
      </c>
      <c r="F999" s="290">
        <v>64.400000000000006</v>
      </c>
      <c r="G999" s="39"/>
      <c r="H999" s="45"/>
    </row>
    <row r="1000" s="2" customFormat="1" ht="16.8" customHeight="1">
      <c r="A1000" s="39"/>
      <c r="B1000" s="45"/>
      <c r="C1000" s="289" t="s">
        <v>778</v>
      </c>
      <c r="D1000" s="289" t="s">
        <v>245</v>
      </c>
      <c r="E1000" s="18" t="s">
        <v>19</v>
      </c>
      <c r="F1000" s="290">
        <v>64.400000000000006</v>
      </c>
      <c r="G1000" s="39"/>
      <c r="H1000" s="45"/>
    </row>
    <row r="1001" s="2" customFormat="1" ht="16.8" customHeight="1">
      <c r="A1001" s="39"/>
      <c r="B1001" s="45"/>
      <c r="C1001" s="291" t="s">
        <v>1484</v>
      </c>
      <c r="D1001" s="39"/>
      <c r="E1001" s="39"/>
      <c r="F1001" s="39"/>
      <c r="G1001" s="39"/>
      <c r="H1001" s="45"/>
    </row>
    <row r="1002" s="2" customFormat="1" ht="16.8" customHeight="1">
      <c r="A1002" s="39"/>
      <c r="B1002" s="45"/>
      <c r="C1002" s="289" t="s">
        <v>246</v>
      </c>
      <c r="D1002" s="289" t="s">
        <v>1522</v>
      </c>
      <c r="E1002" s="18" t="s">
        <v>248</v>
      </c>
      <c r="F1002" s="290">
        <v>64.400000000000006</v>
      </c>
      <c r="G1002" s="39"/>
      <c r="H1002" s="45"/>
    </row>
    <row r="1003" s="2" customFormat="1">
      <c r="A1003" s="39"/>
      <c r="B1003" s="45"/>
      <c r="C1003" s="289" t="s">
        <v>832</v>
      </c>
      <c r="D1003" s="289" t="s">
        <v>1523</v>
      </c>
      <c r="E1003" s="18" t="s">
        <v>248</v>
      </c>
      <c r="F1003" s="290">
        <v>18.276</v>
      </c>
      <c r="G1003" s="39"/>
      <c r="H1003" s="45"/>
    </row>
    <row r="1004" s="2" customFormat="1">
      <c r="A1004" s="39"/>
      <c r="B1004" s="45"/>
      <c r="C1004" s="289" t="s">
        <v>836</v>
      </c>
      <c r="D1004" s="289" t="s">
        <v>1524</v>
      </c>
      <c r="E1004" s="18" t="s">
        <v>248</v>
      </c>
      <c r="F1004" s="290">
        <v>182.75999999999999</v>
      </c>
      <c r="G1004" s="39"/>
      <c r="H1004" s="45"/>
    </row>
    <row r="1005" s="2" customFormat="1" ht="16.8" customHeight="1">
      <c r="A1005" s="39"/>
      <c r="B1005" s="45"/>
      <c r="C1005" s="289" t="s">
        <v>844</v>
      </c>
      <c r="D1005" s="289" t="s">
        <v>1525</v>
      </c>
      <c r="E1005" s="18" t="s">
        <v>248</v>
      </c>
      <c r="F1005" s="290">
        <v>18.276</v>
      </c>
      <c r="G1005" s="39"/>
      <c r="H1005" s="45"/>
    </row>
    <row r="1006" s="2" customFormat="1" ht="16.8" customHeight="1">
      <c r="A1006" s="39"/>
      <c r="B1006" s="45"/>
      <c r="C1006" s="289" t="s">
        <v>274</v>
      </c>
      <c r="D1006" s="289" t="s">
        <v>1520</v>
      </c>
      <c r="E1006" s="18" t="s">
        <v>248</v>
      </c>
      <c r="F1006" s="290">
        <v>46.124000000000002</v>
      </c>
      <c r="G1006" s="39"/>
      <c r="H1006" s="45"/>
    </row>
    <row r="1007" s="2" customFormat="1" ht="16.8" customHeight="1">
      <c r="A1007" s="39"/>
      <c r="B1007" s="45"/>
      <c r="C1007" s="285" t="s">
        <v>775</v>
      </c>
      <c r="D1007" s="286" t="s">
        <v>776</v>
      </c>
      <c r="E1007" s="287" t="s">
        <v>248</v>
      </c>
      <c r="F1007" s="288">
        <v>46.124000000000002</v>
      </c>
      <c r="G1007" s="39"/>
      <c r="H1007" s="45"/>
    </row>
    <row r="1008" s="2" customFormat="1" ht="16.8" customHeight="1">
      <c r="A1008" s="39"/>
      <c r="B1008" s="45"/>
      <c r="C1008" s="289" t="s">
        <v>19</v>
      </c>
      <c r="D1008" s="289" t="s">
        <v>848</v>
      </c>
      <c r="E1008" s="18" t="s">
        <v>19</v>
      </c>
      <c r="F1008" s="290">
        <v>64.400000000000006</v>
      </c>
      <c r="G1008" s="39"/>
      <c r="H1008" s="45"/>
    </row>
    <row r="1009" s="2" customFormat="1" ht="16.8" customHeight="1">
      <c r="A1009" s="39"/>
      <c r="B1009" s="45"/>
      <c r="C1009" s="289" t="s">
        <v>19</v>
      </c>
      <c r="D1009" s="289" t="s">
        <v>849</v>
      </c>
      <c r="E1009" s="18" t="s">
        <v>19</v>
      </c>
      <c r="F1009" s="290">
        <v>-18.276</v>
      </c>
      <c r="G1009" s="39"/>
      <c r="H1009" s="45"/>
    </row>
    <row r="1010" s="2" customFormat="1" ht="16.8" customHeight="1">
      <c r="A1010" s="39"/>
      <c r="B1010" s="45"/>
      <c r="C1010" s="289" t="s">
        <v>775</v>
      </c>
      <c r="D1010" s="289" t="s">
        <v>245</v>
      </c>
      <c r="E1010" s="18" t="s">
        <v>19</v>
      </c>
      <c r="F1010" s="290">
        <v>46.124000000000002</v>
      </c>
      <c r="G1010" s="39"/>
      <c r="H1010" s="45"/>
    </row>
    <row r="1011" s="2" customFormat="1" ht="16.8" customHeight="1">
      <c r="A1011" s="39"/>
      <c r="B1011" s="45"/>
      <c r="C1011" s="291" t="s">
        <v>1484</v>
      </c>
      <c r="D1011" s="39"/>
      <c r="E1011" s="39"/>
      <c r="F1011" s="39"/>
      <c r="G1011" s="39"/>
      <c r="H1011" s="45"/>
    </row>
    <row r="1012" s="2" customFormat="1" ht="16.8" customHeight="1">
      <c r="A1012" s="39"/>
      <c r="B1012" s="45"/>
      <c r="C1012" s="289" t="s">
        <v>274</v>
      </c>
      <c r="D1012" s="289" t="s">
        <v>1520</v>
      </c>
      <c r="E1012" s="18" t="s">
        <v>248</v>
      </c>
      <c r="F1012" s="290">
        <v>46.124000000000002</v>
      </c>
      <c r="G1012" s="39"/>
      <c r="H1012" s="45"/>
    </row>
    <row r="1013" s="2" customFormat="1">
      <c r="A1013" s="39"/>
      <c r="B1013" s="45"/>
      <c r="C1013" s="289" t="s">
        <v>832</v>
      </c>
      <c r="D1013" s="289" t="s">
        <v>1523</v>
      </c>
      <c r="E1013" s="18" t="s">
        <v>248</v>
      </c>
      <c r="F1013" s="290">
        <v>18.276</v>
      </c>
      <c r="G1013" s="39"/>
      <c r="H1013" s="45"/>
    </row>
    <row r="1014" s="2" customFormat="1">
      <c r="A1014" s="39"/>
      <c r="B1014" s="45"/>
      <c r="C1014" s="289" t="s">
        <v>836</v>
      </c>
      <c r="D1014" s="289" t="s">
        <v>1524</v>
      </c>
      <c r="E1014" s="18" t="s">
        <v>248</v>
      </c>
      <c r="F1014" s="290">
        <v>182.75999999999999</v>
      </c>
      <c r="G1014" s="39"/>
      <c r="H1014" s="45"/>
    </row>
    <row r="1015" s="2" customFormat="1" ht="16.8" customHeight="1">
      <c r="A1015" s="39"/>
      <c r="B1015" s="45"/>
      <c r="C1015" s="289" t="s">
        <v>844</v>
      </c>
      <c r="D1015" s="289" t="s">
        <v>1525</v>
      </c>
      <c r="E1015" s="18" t="s">
        <v>248</v>
      </c>
      <c r="F1015" s="290">
        <v>18.276</v>
      </c>
      <c r="G1015" s="39"/>
      <c r="H1015" s="45"/>
    </row>
    <row r="1016" s="2" customFormat="1" ht="16.8" customHeight="1">
      <c r="A1016" s="39"/>
      <c r="B1016" s="45"/>
      <c r="C1016" s="285" t="s">
        <v>772</v>
      </c>
      <c r="D1016" s="286" t="s">
        <v>773</v>
      </c>
      <c r="E1016" s="287" t="s">
        <v>248</v>
      </c>
      <c r="F1016" s="288">
        <v>18.84</v>
      </c>
      <c r="G1016" s="39"/>
      <c r="H1016" s="45"/>
    </row>
    <row r="1017" s="2" customFormat="1" ht="16.8" customHeight="1">
      <c r="A1017" s="39"/>
      <c r="B1017" s="45"/>
      <c r="C1017" s="289" t="s">
        <v>19</v>
      </c>
      <c r="D1017" s="289" t="s">
        <v>867</v>
      </c>
      <c r="E1017" s="18" t="s">
        <v>19</v>
      </c>
      <c r="F1017" s="290">
        <v>0</v>
      </c>
      <c r="G1017" s="39"/>
      <c r="H1017" s="45"/>
    </row>
    <row r="1018" s="2" customFormat="1" ht="16.8" customHeight="1">
      <c r="A1018" s="39"/>
      <c r="B1018" s="45"/>
      <c r="C1018" s="289" t="s">
        <v>19</v>
      </c>
      <c r="D1018" s="289" t="s">
        <v>868</v>
      </c>
      <c r="E1018" s="18" t="s">
        <v>19</v>
      </c>
      <c r="F1018" s="290">
        <v>15.84</v>
      </c>
      <c r="G1018" s="39"/>
      <c r="H1018" s="45"/>
    </row>
    <row r="1019" s="2" customFormat="1" ht="16.8" customHeight="1">
      <c r="A1019" s="39"/>
      <c r="B1019" s="45"/>
      <c r="C1019" s="289" t="s">
        <v>19</v>
      </c>
      <c r="D1019" s="289" t="s">
        <v>869</v>
      </c>
      <c r="E1019" s="18" t="s">
        <v>19</v>
      </c>
      <c r="F1019" s="290">
        <v>3</v>
      </c>
      <c r="G1019" s="39"/>
      <c r="H1019" s="45"/>
    </row>
    <row r="1020" s="2" customFormat="1" ht="16.8" customHeight="1">
      <c r="A1020" s="39"/>
      <c r="B1020" s="45"/>
      <c r="C1020" s="289" t="s">
        <v>772</v>
      </c>
      <c r="D1020" s="289" t="s">
        <v>245</v>
      </c>
      <c r="E1020" s="18" t="s">
        <v>19</v>
      </c>
      <c r="F1020" s="290">
        <v>18.84</v>
      </c>
      <c r="G1020" s="39"/>
      <c r="H1020" s="45"/>
    </row>
    <row r="1021" s="2" customFormat="1" ht="16.8" customHeight="1">
      <c r="A1021" s="39"/>
      <c r="B1021" s="45"/>
      <c r="C1021" s="291" t="s">
        <v>1484</v>
      </c>
      <c r="D1021" s="39"/>
      <c r="E1021" s="39"/>
      <c r="F1021" s="39"/>
      <c r="G1021" s="39"/>
      <c r="H1021" s="45"/>
    </row>
    <row r="1022" s="2" customFormat="1" ht="16.8" customHeight="1">
      <c r="A1022" s="39"/>
      <c r="B1022" s="45"/>
      <c r="C1022" s="289" t="s">
        <v>864</v>
      </c>
      <c r="D1022" s="289" t="s">
        <v>1526</v>
      </c>
      <c r="E1022" s="18" t="s">
        <v>248</v>
      </c>
      <c r="F1022" s="290">
        <v>18.84</v>
      </c>
      <c r="G1022" s="39"/>
      <c r="H1022" s="45"/>
    </row>
    <row r="1023" s="2" customFormat="1" ht="16.8" customHeight="1">
      <c r="A1023" s="39"/>
      <c r="B1023" s="45"/>
      <c r="C1023" s="289" t="s">
        <v>274</v>
      </c>
      <c r="D1023" s="289" t="s">
        <v>1520</v>
      </c>
      <c r="E1023" s="18" t="s">
        <v>248</v>
      </c>
      <c r="F1023" s="290">
        <v>46.124000000000002</v>
      </c>
      <c r="G1023" s="39"/>
      <c r="H1023" s="45"/>
    </row>
    <row r="1024" s="2" customFormat="1" ht="16.8" customHeight="1">
      <c r="A1024" s="39"/>
      <c r="B1024" s="45"/>
      <c r="C1024" s="289" t="s">
        <v>874</v>
      </c>
      <c r="D1024" s="289" t="s">
        <v>1527</v>
      </c>
      <c r="E1024" s="18" t="s">
        <v>361</v>
      </c>
      <c r="F1024" s="290">
        <v>0.84799999999999998</v>
      </c>
      <c r="G1024" s="39"/>
      <c r="H1024" s="45"/>
    </row>
    <row r="1025" s="2" customFormat="1" ht="16.8" customHeight="1">
      <c r="A1025" s="39"/>
      <c r="B1025" s="45"/>
      <c r="C1025" s="289" t="s">
        <v>359</v>
      </c>
      <c r="D1025" s="289" t="s">
        <v>1528</v>
      </c>
      <c r="E1025" s="18" t="s">
        <v>361</v>
      </c>
      <c r="F1025" s="290">
        <v>0.754</v>
      </c>
      <c r="G1025" s="39"/>
      <c r="H1025" s="45"/>
    </row>
    <row r="1026" s="2" customFormat="1" ht="26.4" customHeight="1">
      <c r="A1026" s="39"/>
      <c r="B1026" s="45"/>
      <c r="C1026" s="284" t="s">
        <v>1553</v>
      </c>
      <c r="D1026" s="284" t="s">
        <v>173</v>
      </c>
      <c r="E1026" s="39"/>
      <c r="F1026" s="39"/>
      <c r="G1026" s="39"/>
      <c r="H1026" s="45"/>
    </row>
    <row r="1027" s="2" customFormat="1" ht="16.8" customHeight="1">
      <c r="A1027" s="39"/>
      <c r="B1027" s="45"/>
      <c r="C1027" s="285" t="s">
        <v>654</v>
      </c>
      <c r="D1027" s="286" t="s">
        <v>655</v>
      </c>
      <c r="E1027" s="287" t="s">
        <v>230</v>
      </c>
      <c r="F1027" s="288">
        <v>26.257999999999999</v>
      </c>
      <c r="G1027" s="39"/>
      <c r="H1027" s="45"/>
    </row>
    <row r="1028" s="2" customFormat="1" ht="16.8" customHeight="1">
      <c r="A1028" s="39"/>
      <c r="B1028" s="45"/>
      <c r="C1028" s="289" t="s">
        <v>654</v>
      </c>
      <c r="D1028" s="289" t="s">
        <v>1370</v>
      </c>
      <c r="E1028" s="18" t="s">
        <v>19</v>
      </c>
      <c r="F1028" s="290">
        <v>26.257999999999999</v>
      </c>
      <c r="G1028" s="39"/>
      <c r="H1028" s="45"/>
    </row>
    <row r="1029" s="2" customFormat="1" ht="16.8" customHeight="1">
      <c r="A1029" s="39"/>
      <c r="B1029" s="45"/>
      <c r="C1029" s="291" t="s">
        <v>1484</v>
      </c>
      <c r="D1029" s="39"/>
      <c r="E1029" s="39"/>
      <c r="F1029" s="39"/>
      <c r="G1029" s="39"/>
      <c r="H1029" s="45"/>
    </row>
    <row r="1030" s="2" customFormat="1" ht="16.8" customHeight="1">
      <c r="A1030" s="39"/>
      <c r="B1030" s="45"/>
      <c r="C1030" s="289" t="s">
        <v>471</v>
      </c>
      <c r="D1030" s="289" t="s">
        <v>472</v>
      </c>
      <c r="E1030" s="18" t="s">
        <v>230</v>
      </c>
      <c r="F1030" s="290">
        <v>26.257999999999999</v>
      </c>
      <c r="G1030" s="39"/>
      <c r="H1030" s="45"/>
    </row>
    <row r="1031" s="2" customFormat="1" ht="16.8" customHeight="1">
      <c r="A1031" s="39"/>
      <c r="B1031" s="45"/>
      <c r="C1031" s="289" t="s">
        <v>608</v>
      </c>
      <c r="D1031" s="289" t="s">
        <v>1485</v>
      </c>
      <c r="E1031" s="18" t="s">
        <v>230</v>
      </c>
      <c r="F1031" s="290">
        <v>26.257999999999999</v>
      </c>
      <c r="G1031" s="39"/>
      <c r="H1031" s="45"/>
    </row>
    <row r="1032" s="2" customFormat="1" ht="26.4" customHeight="1">
      <c r="A1032" s="39"/>
      <c r="B1032" s="45"/>
      <c r="C1032" s="284" t="s">
        <v>1554</v>
      </c>
      <c r="D1032" s="284" t="s">
        <v>176</v>
      </c>
      <c r="E1032" s="39"/>
      <c r="F1032" s="39"/>
      <c r="G1032" s="39"/>
      <c r="H1032" s="45"/>
    </row>
    <row r="1033" s="2" customFormat="1" ht="16.8" customHeight="1">
      <c r="A1033" s="39"/>
      <c r="B1033" s="45"/>
      <c r="C1033" s="285" t="s">
        <v>654</v>
      </c>
      <c r="D1033" s="286" t="s">
        <v>655</v>
      </c>
      <c r="E1033" s="287" t="s">
        <v>230</v>
      </c>
      <c r="F1033" s="288">
        <v>25.574000000000002</v>
      </c>
      <c r="G1033" s="39"/>
      <c r="H1033" s="45"/>
    </row>
    <row r="1034" s="2" customFormat="1" ht="16.8" customHeight="1">
      <c r="A1034" s="39"/>
      <c r="B1034" s="45"/>
      <c r="C1034" s="289" t="s">
        <v>654</v>
      </c>
      <c r="D1034" s="289" t="s">
        <v>1380</v>
      </c>
      <c r="E1034" s="18" t="s">
        <v>19</v>
      </c>
      <c r="F1034" s="290">
        <v>25.574000000000002</v>
      </c>
      <c r="G1034" s="39"/>
      <c r="H1034" s="45"/>
    </row>
    <row r="1035" s="2" customFormat="1" ht="16.8" customHeight="1">
      <c r="A1035" s="39"/>
      <c r="B1035" s="45"/>
      <c r="C1035" s="291" t="s">
        <v>1484</v>
      </c>
      <c r="D1035" s="39"/>
      <c r="E1035" s="39"/>
      <c r="F1035" s="39"/>
      <c r="G1035" s="39"/>
      <c r="H1035" s="45"/>
    </row>
    <row r="1036" s="2" customFormat="1" ht="16.8" customHeight="1">
      <c r="A1036" s="39"/>
      <c r="B1036" s="45"/>
      <c r="C1036" s="289" t="s">
        <v>471</v>
      </c>
      <c r="D1036" s="289" t="s">
        <v>472</v>
      </c>
      <c r="E1036" s="18" t="s">
        <v>230</v>
      </c>
      <c r="F1036" s="290">
        <v>25.574000000000002</v>
      </c>
      <c r="G1036" s="39"/>
      <c r="H1036" s="45"/>
    </row>
    <row r="1037" s="2" customFormat="1" ht="16.8" customHeight="1">
      <c r="A1037" s="39"/>
      <c r="B1037" s="45"/>
      <c r="C1037" s="289" t="s">
        <v>608</v>
      </c>
      <c r="D1037" s="289" t="s">
        <v>1485</v>
      </c>
      <c r="E1037" s="18" t="s">
        <v>230</v>
      </c>
      <c r="F1037" s="290">
        <v>25.574000000000002</v>
      </c>
      <c r="G1037" s="39"/>
      <c r="H1037" s="45"/>
    </row>
    <row r="1038" s="2" customFormat="1" ht="26.4" customHeight="1">
      <c r="A1038" s="39"/>
      <c r="B1038" s="45"/>
      <c r="C1038" s="284" t="s">
        <v>1555</v>
      </c>
      <c r="D1038" s="284" t="s">
        <v>179</v>
      </c>
      <c r="E1038" s="39"/>
      <c r="F1038" s="39"/>
      <c r="G1038" s="39"/>
      <c r="H1038" s="45"/>
    </row>
    <row r="1039" s="2" customFormat="1" ht="16.8" customHeight="1">
      <c r="A1039" s="39"/>
      <c r="B1039" s="45"/>
      <c r="C1039" s="285" t="s">
        <v>654</v>
      </c>
      <c r="D1039" s="286" t="s">
        <v>655</v>
      </c>
      <c r="E1039" s="287" t="s">
        <v>230</v>
      </c>
      <c r="F1039" s="288">
        <v>13.174</v>
      </c>
      <c r="G1039" s="39"/>
      <c r="H1039" s="45"/>
    </row>
    <row r="1040" s="2" customFormat="1" ht="16.8" customHeight="1">
      <c r="A1040" s="39"/>
      <c r="B1040" s="45"/>
      <c r="C1040" s="289" t="s">
        <v>654</v>
      </c>
      <c r="D1040" s="289" t="s">
        <v>1390</v>
      </c>
      <c r="E1040" s="18" t="s">
        <v>19</v>
      </c>
      <c r="F1040" s="290">
        <v>13.174</v>
      </c>
      <c r="G1040" s="39"/>
      <c r="H1040" s="45"/>
    </row>
    <row r="1041" s="2" customFormat="1" ht="16.8" customHeight="1">
      <c r="A1041" s="39"/>
      <c r="B1041" s="45"/>
      <c r="C1041" s="291" t="s">
        <v>1484</v>
      </c>
      <c r="D1041" s="39"/>
      <c r="E1041" s="39"/>
      <c r="F1041" s="39"/>
      <c r="G1041" s="39"/>
      <c r="H1041" s="45"/>
    </row>
    <row r="1042" s="2" customFormat="1" ht="16.8" customHeight="1">
      <c r="A1042" s="39"/>
      <c r="B1042" s="45"/>
      <c r="C1042" s="289" t="s">
        <v>471</v>
      </c>
      <c r="D1042" s="289" t="s">
        <v>472</v>
      </c>
      <c r="E1042" s="18" t="s">
        <v>230</v>
      </c>
      <c r="F1042" s="290">
        <v>13.174</v>
      </c>
      <c r="G1042" s="39"/>
      <c r="H1042" s="45"/>
    </row>
    <row r="1043" s="2" customFormat="1" ht="16.8" customHeight="1">
      <c r="A1043" s="39"/>
      <c r="B1043" s="45"/>
      <c r="C1043" s="289" t="s">
        <v>608</v>
      </c>
      <c r="D1043" s="289" t="s">
        <v>1485</v>
      </c>
      <c r="E1043" s="18" t="s">
        <v>230</v>
      </c>
      <c r="F1043" s="290">
        <v>13.174</v>
      </c>
      <c r="G1043" s="39"/>
      <c r="H1043" s="45"/>
    </row>
    <row r="1044" s="2" customFormat="1" ht="26.4" customHeight="1">
      <c r="A1044" s="39"/>
      <c r="B1044" s="45"/>
      <c r="C1044" s="284" t="s">
        <v>1556</v>
      </c>
      <c r="D1044" s="284" t="s">
        <v>182</v>
      </c>
      <c r="E1044" s="39"/>
      <c r="F1044" s="39"/>
      <c r="G1044" s="39"/>
      <c r="H1044" s="45"/>
    </row>
    <row r="1045" s="2" customFormat="1" ht="16.8" customHeight="1">
      <c r="A1045" s="39"/>
      <c r="B1045" s="45"/>
      <c r="C1045" s="285" t="s">
        <v>654</v>
      </c>
      <c r="D1045" s="286" t="s">
        <v>655</v>
      </c>
      <c r="E1045" s="287" t="s">
        <v>230</v>
      </c>
      <c r="F1045" s="288">
        <v>23.173999999999999</v>
      </c>
      <c r="G1045" s="39"/>
      <c r="H1045" s="45"/>
    </row>
    <row r="1046" s="2" customFormat="1" ht="16.8" customHeight="1">
      <c r="A1046" s="39"/>
      <c r="B1046" s="45"/>
      <c r="C1046" s="289" t="s">
        <v>654</v>
      </c>
      <c r="D1046" s="289" t="s">
        <v>1400</v>
      </c>
      <c r="E1046" s="18" t="s">
        <v>19</v>
      </c>
      <c r="F1046" s="290">
        <v>23.173999999999999</v>
      </c>
      <c r="G1046" s="39"/>
      <c r="H1046" s="45"/>
    </row>
    <row r="1047" s="2" customFormat="1" ht="16.8" customHeight="1">
      <c r="A1047" s="39"/>
      <c r="B1047" s="45"/>
      <c r="C1047" s="291" t="s">
        <v>1484</v>
      </c>
      <c r="D1047" s="39"/>
      <c r="E1047" s="39"/>
      <c r="F1047" s="39"/>
      <c r="G1047" s="39"/>
      <c r="H1047" s="45"/>
    </row>
    <row r="1048" s="2" customFormat="1" ht="16.8" customHeight="1">
      <c r="A1048" s="39"/>
      <c r="B1048" s="45"/>
      <c r="C1048" s="289" t="s">
        <v>471</v>
      </c>
      <c r="D1048" s="289" t="s">
        <v>472</v>
      </c>
      <c r="E1048" s="18" t="s">
        <v>230</v>
      </c>
      <c r="F1048" s="290">
        <v>23.173999999999999</v>
      </c>
      <c r="G1048" s="39"/>
      <c r="H1048" s="45"/>
    </row>
    <row r="1049" s="2" customFormat="1" ht="16.8" customHeight="1">
      <c r="A1049" s="39"/>
      <c r="B1049" s="45"/>
      <c r="C1049" s="289" t="s">
        <v>608</v>
      </c>
      <c r="D1049" s="289" t="s">
        <v>1485</v>
      </c>
      <c r="E1049" s="18" t="s">
        <v>230</v>
      </c>
      <c r="F1049" s="290">
        <v>23.173999999999999</v>
      </c>
      <c r="G1049" s="39"/>
      <c r="H1049" s="45"/>
    </row>
    <row r="1050" s="2" customFormat="1" ht="26.4" customHeight="1">
      <c r="A1050" s="39"/>
      <c r="B1050" s="45"/>
      <c r="C1050" s="284" t="s">
        <v>1557</v>
      </c>
      <c r="D1050" s="284" t="s">
        <v>185</v>
      </c>
      <c r="E1050" s="39"/>
      <c r="F1050" s="39"/>
      <c r="G1050" s="39"/>
      <c r="H1050" s="45"/>
    </row>
    <row r="1051" s="2" customFormat="1" ht="16.8" customHeight="1">
      <c r="A1051" s="39"/>
      <c r="B1051" s="45"/>
      <c r="C1051" s="285" t="s">
        <v>654</v>
      </c>
      <c r="D1051" s="286" t="s">
        <v>655</v>
      </c>
      <c r="E1051" s="287" t="s">
        <v>230</v>
      </c>
      <c r="F1051" s="288">
        <v>16.949999999999999</v>
      </c>
      <c r="G1051" s="39"/>
      <c r="H1051" s="45"/>
    </row>
    <row r="1052" s="2" customFormat="1" ht="16.8" customHeight="1">
      <c r="A1052" s="39"/>
      <c r="B1052" s="45"/>
      <c r="C1052" s="289" t="s">
        <v>654</v>
      </c>
      <c r="D1052" s="289" t="s">
        <v>1404</v>
      </c>
      <c r="E1052" s="18" t="s">
        <v>19</v>
      </c>
      <c r="F1052" s="290">
        <v>16.949999999999999</v>
      </c>
      <c r="G1052" s="39"/>
      <c r="H1052" s="45"/>
    </row>
    <row r="1053" s="2" customFormat="1" ht="16.8" customHeight="1">
      <c r="A1053" s="39"/>
      <c r="B1053" s="45"/>
      <c r="C1053" s="291" t="s">
        <v>1484</v>
      </c>
      <c r="D1053" s="39"/>
      <c r="E1053" s="39"/>
      <c r="F1053" s="39"/>
      <c r="G1053" s="39"/>
      <c r="H1053" s="45"/>
    </row>
    <row r="1054" s="2" customFormat="1" ht="16.8" customHeight="1">
      <c r="A1054" s="39"/>
      <c r="B1054" s="45"/>
      <c r="C1054" s="289" t="s">
        <v>471</v>
      </c>
      <c r="D1054" s="289" t="s">
        <v>472</v>
      </c>
      <c r="E1054" s="18" t="s">
        <v>230</v>
      </c>
      <c r="F1054" s="290">
        <v>16.949999999999999</v>
      </c>
      <c r="G1054" s="39"/>
      <c r="H1054" s="45"/>
    </row>
    <row r="1055" s="2" customFormat="1" ht="16.8" customHeight="1">
      <c r="A1055" s="39"/>
      <c r="B1055" s="45"/>
      <c r="C1055" s="289" t="s">
        <v>608</v>
      </c>
      <c r="D1055" s="289" t="s">
        <v>1485</v>
      </c>
      <c r="E1055" s="18" t="s">
        <v>230</v>
      </c>
      <c r="F1055" s="290">
        <v>16.949999999999999</v>
      </c>
      <c r="G1055" s="39"/>
      <c r="H1055" s="45"/>
    </row>
    <row r="1056" s="2" customFormat="1" ht="26.4" customHeight="1">
      <c r="A1056" s="39"/>
      <c r="B1056" s="45"/>
      <c r="C1056" s="284" t="s">
        <v>1558</v>
      </c>
      <c r="D1056" s="284" t="s">
        <v>188</v>
      </c>
      <c r="E1056" s="39"/>
      <c r="F1056" s="39"/>
      <c r="G1056" s="39"/>
      <c r="H1056" s="45"/>
    </row>
    <row r="1057" s="2" customFormat="1" ht="16.8" customHeight="1">
      <c r="A1057" s="39"/>
      <c r="B1057" s="45"/>
      <c r="C1057" s="285" t="s">
        <v>654</v>
      </c>
      <c r="D1057" s="286" t="s">
        <v>655</v>
      </c>
      <c r="E1057" s="287" t="s">
        <v>230</v>
      </c>
      <c r="F1057" s="288">
        <v>19.350000000000001</v>
      </c>
      <c r="G1057" s="39"/>
      <c r="H1057" s="45"/>
    </row>
    <row r="1058" s="2" customFormat="1" ht="7.44" customHeight="1">
      <c r="A1058" s="39"/>
      <c r="B1058" s="157"/>
      <c r="C1058" s="158"/>
      <c r="D1058" s="158"/>
      <c r="E1058" s="158"/>
      <c r="F1058" s="158"/>
      <c r="G1058" s="158"/>
      <c r="H1058" s="45"/>
    </row>
    <row r="1059" s="2" customFormat="1">
      <c r="A1059" s="39"/>
      <c r="B1059" s="39"/>
      <c r="C1059" s="39"/>
      <c r="D1059" s="39"/>
      <c r="E1059" s="39"/>
      <c r="F1059" s="39"/>
      <c r="G1059" s="39"/>
      <c r="H1059" s="39"/>
    </row>
  </sheetData>
  <sheetProtection sheet="1" formatColumns="0" formatRows="0" objects="1" scenarios="1" spinCount="100000" saltValue="tG2VYnF3WmUoil+rTsFv4MA8Tlo1hYtAOqZBxUKhlHyNnovxsd+NHlXAj/Y5p9qKai7N7JrhYUBHMslBEZBAyQ==" hashValue="xSO/daMeb4vZvKZ7RLfiw7xv58TrdnKOxVv0XSTuzfWnphcf6ydYvb07ta2aJBoEknTxyjGMeqAyumzdDQ1fE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2" customWidth="1"/>
    <col min="2" max="2" width="1.667969" style="292" customWidth="1"/>
    <col min="3" max="4" width="5" style="292" customWidth="1"/>
    <col min="5" max="5" width="11.66016" style="292" customWidth="1"/>
    <col min="6" max="6" width="9.160156" style="292" customWidth="1"/>
    <col min="7" max="7" width="5" style="292" customWidth="1"/>
    <col min="8" max="8" width="77.83203" style="292" customWidth="1"/>
    <col min="9" max="10" width="20" style="292" customWidth="1"/>
    <col min="11" max="11" width="1.667969" style="292" customWidth="1"/>
  </cols>
  <sheetData>
    <row r="1" s="1" customFormat="1" ht="37.5" customHeight="1"/>
    <row r="2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="16" customFormat="1" ht="45" customHeight="1">
      <c r="B3" s="296"/>
      <c r="C3" s="297" t="s">
        <v>1559</v>
      </c>
      <c r="D3" s="297"/>
      <c r="E3" s="297"/>
      <c r="F3" s="297"/>
      <c r="G3" s="297"/>
      <c r="H3" s="297"/>
      <c r="I3" s="297"/>
      <c r="J3" s="297"/>
      <c r="K3" s="298"/>
    </row>
    <row r="4" s="1" customFormat="1" ht="25.5" customHeight="1">
      <c r="B4" s="299"/>
      <c r="C4" s="300" t="s">
        <v>1560</v>
      </c>
      <c r="D4" s="300"/>
      <c r="E4" s="300"/>
      <c r="F4" s="300"/>
      <c r="G4" s="300"/>
      <c r="H4" s="300"/>
      <c r="I4" s="300"/>
      <c r="J4" s="300"/>
      <c r="K4" s="301"/>
    </row>
    <row r="5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="1" customFormat="1" ht="15" customHeight="1">
      <c r="B6" s="299"/>
      <c r="C6" s="303" t="s">
        <v>1561</v>
      </c>
      <c r="D6" s="303"/>
      <c r="E6" s="303"/>
      <c r="F6" s="303"/>
      <c r="G6" s="303"/>
      <c r="H6" s="303"/>
      <c r="I6" s="303"/>
      <c r="J6" s="303"/>
      <c r="K6" s="301"/>
    </row>
    <row r="7" s="1" customFormat="1" ht="15" customHeight="1">
      <c r="B7" s="304"/>
      <c r="C7" s="303" t="s">
        <v>1562</v>
      </c>
      <c r="D7" s="303"/>
      <c r="E7" s="303"/>
      <c r="F7" s="303"/>
      <c r="G7" s="303"/>
      <c r="H7" s="303"/>
      <c r="I7" s="303"/>
      <c r="J7" s="303"/>
      <c r="K7" s="301"/>
    </row>
    <row r="8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="1" customFormat="1" ht="15" customHeight="1">
      <c r="B9" s="304"/>
      <c r="C9" s="303" t="s">
        <v>1563</v>
      </c>
      <c r="D9" s="303"/>
      <c r="E9" s="303"/>
      <c r="F9" s="303"/>
      <c r="G9" s="303"/>
      <c r="H9" s="303"/>
      <c r="I9" s="303"/>
      <c r="J9" s="303"/>
      <c r="K9" s="301"/>
    </row>
    <row r="10" s="1" customFormat="1" ht="15" customHeight="1">
      <c r="B10" s="304"/>
      <c r="C10" s="303"/>
      <c r="D10" s="303" t="s">
        <v>1564</v>
      </c>
      <c r="E10" s="303"/>
      <c r="F10" s="303"/>
      <c r="G10" s="303"/>
      <c r="H10" s="303"/>
      <c r="I10" s="303"/>
      <c r="J10" s="303"/>
      <c r="K10" s="301"/>
    </row>
    <row r="11" s="1" customFormat="1" ht="15" customHeight="1">
      <c r="B11" s="304"/>
      <c r="C11" s="305"/>
      <c r="D11" s="303" t="s">
        <v>1565</v>
      </c>
      <c r="E11" s="303"/>
      <c r="F11" s="303"/>
      <c r="G11" s="303"/>
      <c r="H11" s="303"/>
      <c r="I11" s="303"/>
      <c r="J11" s="303"/>
      <c r="K11" s="301"/>
    </row>
    <row r="12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="1" customFormat="1" ht="15" customHeight="1">
      <c r="B13" s="304"/>
      <c r="C13" s="305"/>
      <c r="D13" s="306" t="s">
        <v>1566</v>
      </c>
      <c r="E13" s="303"/>
      <c r="F13" s="303"/>
      <c r="G13" s="303"/>
      <c r="H13" s="303"/>
      <c r="I13" s="303"/>
      <c r="J13" s="303"/>
      <c r="K13" s="301"/>
    </row>
    <row r="14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="1" customFormat="1" ht="15" customHeight="1">
      <c r="B15" s="304"/>
      <c r="C15" s="305"/>
      <c r="D15" s="303" t="s">
        <v>1567</v>
      </c>
      <c r="E15" s="303"/>
      <c r="F15" s="303"/>
      <c r="G15" s="303"/>
      <c r="H15" s="303"/>
      <c r="I15" s="303"/>
      <c r="J15" s="303"/>
      <c r="K15" s="301"/>
    </row>
    <row r="16" s="1" customFormat="1" ht="15" customHeight="1">
      <c r="B16" s="304"/>
      <c r="C16" s="305"/>
      <c r="D16" s="303" t="s">
        <v>1568</v>
      </c>
      <c r="E16" s="303"/>
      <c r="F16" s="303"/>
      <c r="G16" s="303"/>
      <c r="H16" s="303"/>
      <c r="I16" s="303"/>
      <c r="J16" s="303"/>
      <c r="K16" s="301"/>
    </row>
    <row r="17" s="1" customFormat="1" ht="15" customHeight="1">
      <c r="B17" s="304"/>
      <c r="C17" s="305"/>
      <c r="D17" s="303" t="s">
        <v>1569</v>
      </c>
      <c r="E17" s="303"/>
      <c r="F17" s="303"/>
      <c r="G17" s="303"/>
      <c r="H17" s="303"/>
      <c r="I17" s="303"/>
      <c r="J17" s="303"/>
      <c r="K17" s="301"/>
    </row>
    <row r="18" s="1" customFormat="1" ht="15" customHeight="1">
      <c r="B18" s="304"/>
      <c r="C18" s="305"/>
      <c r="D18" s="305"/>
      <c r="E18" s="307" t="s">
        <v>83</v>
      </c>
      <c r="F18" s="303" t="s">
        <v>1570</v>
      </c>
      <c r="G18" s="303"/>
      <c r="H18" s="303"/>
      <c r="I18" s="303"/>
      <c r="J18" s="303"/>
      <c r="K18" s="301"/>
    </row>
    <row r="19" s="1" customFormat="1" ht="15" customHeight="1">
      <c r="B19" s="304"/>
      <c r="C19" s="305"/>
      <c r="D19" s="305"/>
      <c r="E19" s="307" t="s">
        <v>1571</v>
      </c>
      <c r="F19" s="303" t="s">
        <v>1572</v>
      </c>
      <c r="G19" s="303"/>
      <c r="H19" s="303"/>
      <c r="I19" s="303"/>
      <c r="J19" s="303"/>
      <c r="K19" s="301"/>
    </row>
    <row r="20" s="1" customFormat="1" ht="15" customHeight="1">
      <c r="B20" s="304"/>
      <c r="C20" s="305"/>
      <c r="D20" s="305"/>
      <c r="E20" s="307" t="s">
        <v>1573</v>
      </c>
      <c r="F20" s="303" t="s">
        <v>1574</v>
      </c>
      <c r="G20" s="303"/>
      <c r="H20" s="303"/>
      <c r="I20" s="303"/>
      <c r="J20" s="303"/>
      <c r="K20" s="301"/>
    </row>
    <row r="21" s="1" customFormat="1" ht="15" customHeight="1">
      <c r="B21" s="304"/>
      <c r="C21" s="305"/>
      <c r="D21" s="305"/>
      <c r="E21" s="307" t="s">
        <v>192</v>
      </c>
      <c r="F21" s="303" t="s">
        <v>1575</v>
      </c>
      <c r="G21" s="303"/>
      <c r="H21" s="303"/>
      <c r="I21" s="303"/>
      <c r="J21" s="303"/>
      <c r="K21" s="301"/>
    </row>
    <row r="22" s="1" customFormat="1" ht="15" customHeight="1">
      <c r="B22" s="304"/>
      <c r="C22" s="305"/>
      <c r="D22" s="305"/>
      <c r="E22" s="307" t="s">
        <v>1576</v>
      </c>
      <c r="F22" s="303" t="s">
        <v>1577</v>
      </c>
      <c r="G22" s="303"/>
      <c r="H22" s="303"/>
      <c r="I22" s="303"/>
      <c r="J22" s="303"/>
      <c r="K22" s="301"/>
    </row>
    <row r="23" s="1" customFormat="1" ht="15" customHeight="1">
      <c r="B23" s="304"/>
      <c r="C23" s="305"/>
      <c r="D23" s="305"/>
      <c r="E23" s="307" t="s">
        <v>1578</v>
      </c>
      <c r="F23" s="303" t="s">
        <v>1579</v>
      </c>
      <c r="G23" s="303"/>
      <c r="H23" s="303"/>
      <c r="I23" s="303"/>
      <c r="J23" s="303"/>
      <c r="K23" s="301"/>
    </row>
    <row r="24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="1" customFormat="1" ht="15" customHeight="1">
      <c r="B25" s="304"/>
      <c r="C25" s="303" t="s">
        <v>1580</v>
      </c>
      <c r="D25" s="303"/>
      <c r="E25" s="303"/>
      <c r="F25" s="303"/>
      <c r="G25" s="303"/>
      <c r="H25" s="303"/>
      <c r="I25" s="303"/>
      <c r="J25" s="303"/>
      <c r="K25" s="301"/>
    </row>
    <row r="26" s="1" customFormat="1" ht="15" customHeight="1">
      <c r="B26" s="304"/>
      <c r="C26" s="303" t="s">
        <v>1581</v>
      </c>
      <c r="D26" s="303"/>
      <c r="E26" s="303"/>
      <c r="F26" s="303"/>
      <c r="G26" s="303"/>
      <c r="H26" s="303"/>
      <c r="I26" s="303"/>
      <c r="J26" s="303"/>
      <c r="K26" s="301"/>
    </row>
    <row r="27" s="1" customFormat="1" ht="15" customHeight="1">
      <c r="B27" s="304"/>
      <c r="C27" s="303"/>
      <c r="D27" s="303" t="s">
        <v>1582</v>
      </c>
      <c r="E27" s="303"/>
      <c r="F27" s="303"/>
      <c r="G27" s="303"/>
      <c r="H27" s="303"/>
      <c r="I27" s="303"/>
      <c r="J27" s="303"/>
      <c r="K27" s="301"/>
    </row>
    <row r="28" s="1" customFormat="1" ht="15" customHeight="1">
      <c r="B28" s="304"/>
      <c r="C28" s="305"/>
      <c r="D28" s="303" t="s">
        <v>1583</v>
      </c>
      <c r="E28" s="303"/>
      <c r="F28" s="303"/>
      <c r="G28" s="303"/>
      <c r="H28" s="303"/>
      <c r="I28" s="303"/>
      <c r="J28" s="303"/>
      <c r="K28" s="301"/>
    </row>
    <row r="29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="1" customFormat="1" ht="15" customHeight="1">
      <c r="B30" s="304"/>
      <c r="C30" s="305"/>
      <c r="D30" s="303" t="s">
        <v>1584</v>
      </c>
      <c r="E30" s="303"/>
      <c r="F30" s="303"/>
      <c r="G30" s="303"/>
      <c r="H30" s="303"/>
      <c r="I30" s="303"/>
      <c r="J30" s="303"/>
      <c r="K30" s="301"/>
    </row>
    <row r="31" s="1" customFormat="1" ht="15" customHeight="1">
      <c r="B31" s="304"/>
      <c r="C31" s="305"/>
      <c r="D31" s="303" t="s">
        <v>1585</v>
      </c>
      <c r="E31" s="303"/>
      <c r="F31" s="303"/>
      <c r="G31" s="303"/>
      <c r="H31" s="303"/>
      <c r="I31" s="303"/>
      <c r="J31" s="303"/>
      <c r="K31" s="301"/>
    </row>
    <row r="32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="1" customFormat="1" ht="15" customHeight="1">
      <c r="B33" s="304"/>
      <c r="C33" s="305"/>
      <c r="D33" s="303" t="s">
        <v>1586</v>
      </c>
      <c r="E33" s="303"/>
      <c r="F33" s="303"/>
      <c r="G33" s="303"/>
      <c r="H33" s="303"/>
      <c r="I33" s="303"/>
      <c r="J33" s="303"/>
      <c r="K33" s="301"/>
    </row>
    <row r="34" s="1" customFormat="1" ht="15" customHeight="1">
      <c r="B34" s="304"/>
      <c r="C34" s="305"/>
      <c r="D34" s="303" t="s">
        <v>1587</v>
      </c>
      <c r="E34" s="303"/>
      <c r="F34" s="303"/>
      <c r="G34" s="303"/>
      <c r="H34" s="303"/>
      <c r="I34" s="303"/>
      <c r="J34" s="303"/>
      <c r="K34" s="301"/>
    </row>
    <row r="35" s="1" customFormat="1" ht="15" customHeight="1">
      <c r="B35" s="304"/>
      <c r="C35" s="305"/>
      <c r="D35" s="303" t="s">
        <v>1588</v>
      </c>
      <c r="E35" s="303"/>
      <c r="F35" s="303"/>
      <c r="G35" s="303"/>
      <c r="H35" s="303"/>
      <c r="I35" s="303"/>
      <c r="J35" s="303"/>
      <c r="K35" s="301"/>
    </row>
    <row r="36" s="1" customFormat="1" ht="15" customHeight="1">
      <c r="B36" s="304"/>
      <c r="C36" s="305"/>
      <c r="D36" s="303"/>
      <c r="E36" s="306" t="s">
        <v>211</v>
      </c>
      <c r="F36" s="303"/>
      <c r="G36" s="303" t="s">
        <v>1589</v>
      </c>
      <c r="H36" s="303"/>
      <c r="I36" s="303"/>
      <c r="J36" s="303"/>
      <c r="K36" s="301"/>
    </row>
    <row r="37" s="1" customFormat="1" ht="30.75" customHeight="1">
      <c r="B37" s="304"/>
      <c r="C37" s="305"/>
      <c r="D37" s="303"/>
      <c r="E37" s="306" t="s">
        <v>1590</v>
      </c>
      <c r="F37" s="303"/>
      <c r="G37" s="303" t="s">
        <v>1591</v>
      </c>
      <c r="H37" s="303"/>
      <c r="I37" s="303"/>
      <c r="J37" s="303"/>
      <c r="K37" s="301"/>
    </row>
    <row r="38" s="1" customFormat="1" ht="15" customHeight="1">
      <c r="B38" s="304"/>
      <c r="C38" s="305"/>
      <c r="D38" s="303"/>
      <c r="E38" s="306" t="s">
        <v>57</v>
      </c>
      <c r="F38" s="303"/>
      <c r="G38" s="303" t="s">
        <v>1592</v>
      </c>
      <c r="H38" s="303"/>
      <c r="I38" s="303"/>
      <c r="J38" s="303"/>
      <c r="K38" s="301"/>
    </row>
    <row r="39" s="1" customFormat="1" ht="15" customHeight="1">
      <c r="B39" s="304"/>
      <c r="C39" s="305"/>
      <c r="D39" s="303"/>
      <c r="E39" s="306" t="s">
        <v>58</v>
      </c>
      <c r="F39" s="303"/>
      <c r="G39" s="303" t="s">
        <v>1593</v>
      </c>
      <c r="H39" s="303"/>
      <c r="I39" s="303"/>
      <c r="J39" s="303"/>
      <c r="K39" s="301"/>
    </row>
    <row r="40" s="1" customFormat="1" ht="15" customHeight="1">
      <c r="B40" s="304"/>
      <c r="C40" s="305"/>
      <c r="D40" s="303"/>
      <c r="E40" s="306" t="s">
        <v>212</v>
      </c>
      <c r="F40" s="303"/>
      <c r="G40" s="303" t="s">
        <v>1594</v>
      </c>
      <c r="H40" s="303"/>
      <c r="I40" s="303"/>
      <c r="J40" s="303"/>
      <c r="K40" s="301"/>
    </row>
    <row r="41" s="1" customFormat="1" ht="15" customHeight="1">
      <c r="B41" s="304"/>
      <c r="C41" s="305"/>
      <c r="D41" s="303"/>
      <c r="E41" s="306" t="s">
        <v>213</v>
      </c>
      <c r="F41" s="303"/>
      <c r="G41" s="303" t="s">
        <v>1595</v>
      </c>
      <c r="H41" s="303"/>
      <c r="I41" s="303"/>
      <c r="J41" s="303"/>
      <c r="K41" s="301"/>
    </row>
    <row r="42" s="1" customFormat="1" ht="15" customHeight="1">
      <c r="B42" s="304"/>
      <c r="C42" s="305"/>
      <c r="D42" s="303"/>
      <c r="E42" s="306" t="s">
        <v>1596</v>
      </c>
      <c r="F42" s="303"/>
      <c r="G42" s="303" t="s">
        <v>1597</v>
      </c>
      <c r="H42" s="303"/>
      <c r="I42" s="303"/>
      <c r="J42" s="303"/>
      <c r="K42" s="301"/>
    </row>
    <row r="43" s="1" customFormat="1" ht="15" customHeight="1">
      <c r="B43" s="304"/>
      <c r="C43" s="305"/>
      <c r="D43" s="303"/>
      <c r="E43" s="306"/>
      <c r="F43" s="303"/>
      <c r="G43" s="303" t="s">
        <v>1598</v>
      </c>
      <c r="H43" s="303"/>
      <c r="I43" s="303"/>
      <c r="J43" s="303"/>
      <c r="K43" s="301"/>
    </row>
    <row r="44" s="1" customFormat="1" ht="15" customHeight="1">
      <c r="B44" s="304"/>
      <c r="C44" s="305"/>
      <c r="D44" s="303"/>
      <c r="E44" s="306" t="s">
        <v>1599</v>
      </c>
      <c r="F44" s="303"/>
      <c r="G44" s="303" t="s">
        <v>1600</v>
      </c>
      <c r="H44" s="303"/>
      <c r="I44" s="303"/>
      <c r="J44" s="303"/>
      <c r="K44" s="301"/>
    </row>
    <row r="45" s="1" customFormat="1" ht="15" customHeight="1">
      <c r="B45" s="304"/>
      <c r="C45" s="305"/>
      <c r="D45" s="303"/>
      <c r="E45" s="306" t="s">
        <v>215</v>
      </c>
      <c r="F45" s="303"/>
      <c r="G45" s="303" t="s">
        <v>1601</v>
      </c>
      <c r="H45" s="303"/>
      <c r="I45" s="303"/>
      <c r="J45" s="303"/>
      <c r="K45" s="301"/>
    </row>
    <row r="46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="1" customFormat="1" ht="15" customHeight="1">
      <c r="B47" s="304"/>
      <c r="C47" s="305"/>
      <c r="D47" s="303" t="s">
        <v>1602</v>
      </c>
      <c r="E47" s="303"/>
      <c r="F47" s="303"/>
      <c r="G47" s="303"/>
      <c r="H47" s="303"/>
      <c r="I47" s="303"/>
      <c r="J47" s="303"/>
      <c r="K47" s="301"/>
    </row>
    <row r="48" s="1" customFormat="1" ht="15" customHeight="1">
      <c r="B48" s="304"/>
      <c r="C48" s="305"/>
      <c r="D48" s="305"/>
      <c r="E48" s="303" t="s">
        <v>1603</v>
      </c>
      <c r="F48" s="303"/>
      <c r="G48" s="303"/>
      <c r="H48" s="303"/>
      <c r="I48" s="303"/>
      <c r="J48" s="303"/>
      <c r="K48" s="301"/>
    </row>
    <row r="49" s="1" customFormat="1" ht="15" customHeight="1">
      <c r="B49" s="304"/>
      <c r="C49" s="305"/>
      <c r="D49" s="305"/>
      <c r="E49" s="303" t="s">
        <v>1604</v>
      </c>
      <c r="F49" s="303"/>
      <c r="G49" s="303"/>
      <c r="H49" s="303"/>
      <c r="I49" s="303"/>
      <c r="J49" s="303"/>
      <c r="K49" s="301"/>
    </row>
    <row r="50" s="1" customFormat="1" ht="15" customHeight="1">
      <c r="B50" s="304"/>
      <c r="C50" s="305"/>
      <c r="D50" s="305"/>
      <c r="E50" s="303" t="s">
        <v>1605</v>
      </c>
      <c r="F50" s="303"/>
      <c r="G50" s="303"/>
      <c r="H50" s="303"/>
      <c r="I50" s="303"/>
      <c r="J50" s="303"/>
      <c r="K50" s="301"/>
    </row>
    <row r="51" s="1" customFormat="1" ht="15" customHeight="1">
      <c r="B51" s="304"/>
      <c r="C51" s="305"/>
      <c r="D51" s="303" t="s">
        <v>1606</v>
      </c>
      <c r="E51" s="303"/>
      <c r="F51" s="303"/>
      <c r="G51" s="303"/>
      <c r="H51" s="303"/>
      <c r="I51" s="303"/>
      <c r="J51" s="303"/>
      <c r="K51" s="301"/>
    </row>
    <row r="52" s="1" customFormat="1" ht="25.5" customHeight="1">
      <c r="B52" s="299"/>
      <c r="C52" s="300" t="s">
        <v>1607</v>
      </c>
      <c r="D52" s="300"/>
      <c r="E52" s="300"/>
      <c r="F52" s="300"/>
      <c r="G52" s="300"/>
      <c r="H52" s="300"/>
      <c r="I52" s="300"/>
      <c r="J52" s="300"/>
      <c r="K52" s="301"/>
    </row>
    <row r="53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="1" customFormat="1" ht="15" customHeight="1">
      <c r="B54" s="299"/>
      <c r="C54" s="303" t="s">
        <v>1608</v>
      </c>
      <c r="D54" s="303"/>
      <c r="E54" s="303"/>
      <c r="F54" s="303"/>
      <c r="G54" s="303"/>
      <c r="H54" s="303"/>
      <c r="I54" s="303"/>
      <c r="J54" s="303"/>
      <c r="K54" s="301"/>
    </row>
    <row r="55" s="1" customFormat="1" ht="15" customHeight="1">
      <c r="B55" s="299"/>
      <c r="C55" s="303" t="s">
        <v>1609</v>
      </c>
      <c r="D55" s="303"/>
      <c r="E55" s="303"/>
      <c r="F55" s="303"/>
      <c r="G55" s="303"/>
      <c r="H55" s="303"/>
      <c r="I55" s="303"/>
      <c r="J55" s="303"/>
      <c r="K55" s="301"/>
    </row>
    <row r="56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="1" customFormat="1" ht="15" customHeight="1">
      <c r="B57" s="299"/>
      <c r="C57" s="303" t="s">
        <v>1610</v>
      </c>
      <c r="D57" s="303"/>
      <c r="E57" s="303"/>
      <c r="F57" s="303"/>
      <c r="G57" s="303"/>
      <c r="H57" s="303"/>
      <c r="I57" s="303"/>
      <c r="J57" s="303"/>
      <c r="K57" s="301"/>
    </row>
    <row r="58" s="1" customFormat="1" ht="15" customHeight="1">
      <c r="B58" s="299"/>
      <c r="C58" s="305"/>
      <c r="D58" s="303" t="s">
        <v>1611</v>
      </c>
      <c r="E58" s="303"/>
      <c r="F58" s="303"/>
      <c r="G58" s="303"/>
      <c r="H58" s="303"/>
      <c r="I58" s="303"/>
      <c r="J58" s="303"/>
      <c r="K58" s="301"/>
    </row>
    <row r="59" s="1" customFormat="1" ht="15" customHeight="1">
      <c r="B59" s="299"/>
      <c r="C59" s="305"/>
      <c r="D59" s="303" t="s">
        <v>1612</v>
      </c>
      <c r="E59" s="303"/>
      <c r="F59" s="303"/>
      <c r="G59" s="303"/>
      <c r="H59" s="303"/>
      <c r="I59" s="303"/>
      <c r="J59" s="303"/>
      <c r="K59" s="301"/>
    </row>
    <row r="60" s="1" customFormat="1" ht="15" customHeight="1">
      <c r="B60" s="299"/>
      <c r="C60" s="305"/>
      <c r="D60" s="303" t="s">
        <v>1613</v>
      </c>
      <c r="E60" s="303"/>
      <c r="F60" s="303"/>
      <c r="G60" s="303"/>
      <c r="H60" s="303"/>
      <c r="I60" s="303"/>
      <c r="J60" s="303"/>
      <c r="K60" s="301"/>
    </row>
    <row r="61" s="1" customFormat="1" ht="15" customHeight="1">
      <c r="B61" s="299"/>
      <c r="C61" s="305"/>
      <c r="D61" s="303" t="s">
        <v>1614</v>
      </c>
      <c r="E61" s="303"/>
      <c r="F61" s="303"/>
      <c r="G61" s="303"/>
      <c r="H61" s="303"/>
      <c r="I61" s="303"/>
      <c r="J61" s="303"/>
      <c r="K61" s="301"/>
    </row>
    <row r="62" s="1" customFormat="1" ht="15" customHeight="1">
      <c r="B62" s="299"/>
      <c r="C62" s="305"/>
      <c r="D62" s="308" t="s">
        <v>1615</v>
      </c>
      <c r="E62" s="308"/>
      <c r="F62" s="308"/>
      <c r="G62" s="308"/>
      <c r="H62" s="308"/>
      <c r="I62" s="308"/>
      <c r="J62" s="308"/>
      <c r="K62" s="301"/>
    </row>
    <row r="63" s="1" customFormat="1" ht="15" customHeight="1">
      <c r="B63" s="299"/>
      <c r="C63" s="305"/>
      <c r="D63" s="303" t="s">
        <v>1616</v>
      </c>
      <c r="E63" s="303"/>
      <c r="F63" s="303"/>
      <c r="G63" s="303"/>
      <c r="H63" s="303"/>
      <c r="I63" s="303"/>
      <c r="J63" s="303"/>
      <c r="K63" s="301"/>
    </row>
    <row r="64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="1" customFormat="1" ht="15" customHeight="1">
      <c r="B65" s="299"/>
      <c r="C65" s="305"/>
      <c r="D65" s="303" t="s">
        <v>1617</v>
      </c>
      <c r="E65" s="303"/>
      <c r="F65" s="303"/>
      <c r="G65" s="303"/>
      <c r="H65" s="303"/>
      <c r="I65" s="303"/>
      <c r="J65" s="303"/>
      <c r="K65" s="301"/>
    </row>
    <row r="66" s="1" customFormat="1" ht="15" customHeight="1">
      <c r="B66" s="299"/>
      <c r="C66" s="305"/>
      <c r="D66" s="308" t="s">
        <v>1618</v>
      </c>
      <c r="E66" s="308"/>
      <c r="F66" s="308"/>
      <c r="G66" s="308"/>
      <c r="H66" s="308"/>
      <c r="I66" s="308"/>
      <c r="J66" s="308"/>
      <c r="K66" s="301"/>
    </row>
    <row r="67" s="1" customFormat="1" ht="15" customHeight="1">
      <c r="B67" s="299"/>
      <c r="C67" s="305"/>
      <c r="D67" s="303" t="s">
        <v>1619</v>
      </c>
      <c r="E67" s="303"/>
      <c r="F67" s="303"/>
      <c r="G67" s="303"/>
      <c r="H67" s="303"/>
      <c r="I67" s="303"/>
      <c r="J67" s="303"/>
      <c r="K67" s="301"/>
    </row>
    <row r="68" s="1" customFormat="1" ht="15" customHeight="1">
      <c r="B68" s="299"/>
      <c r="C68" s="305"/>
      <c r="D68" s="303" t="s">
        <v>1620</v>
      </c>
      <c r="E68" s="303"/>
      <c r="F68" s="303"/>
      <c r="G68" s="303"/>
      <c r="H68" s="303"/>
      <c r="I68" s="303"/>
      <c r="J68" s="303"/>
      <c r="K68" s="301"/>
    </row>
    <row r="69" s="1" customFormat="1" ht="15" customHeight="1">
      <c r="B69" s="299"/>
      <c r="C69" s="305"/>
      <c r="D69" s="303" t="s">
        <v>1621</v>
      </c>
      <c r="E69" s="303"/>
      <c r="F69" s="303"/>
      <c r="G69" s="303"/>
      <c r="H69" s="303"/>
      <c r="I69" s="303"/>
      <c r="J69" s="303"/>
      <c r="K69" s="301"/>
    </row>
    <row r="70" s="1" customFormat="1" ht="15" customHeight="1">
      <c r="B70" s="299"/>
      <c r="C70" s="305"/>
      <c r="D70" s="303" t="s">
        <v>1622</v>
      </c>
      <c r="E70" s="303"/>
      <c r="F70" s="303"/>
      <c r="G70" s="303"/>
      <c r="H70" s="303"/>
      <c r="I70" s="303"/>
      <c r="J70" s="303"/>
      <c r="K70" s="301"/>
    </row>
    <row r="7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="1" customFormat="1" ht="45" customHeight="1">
      <c r="B75" s="318"/>
      <c r="C75" s="319" t="s">
        <v>1623</v>
      </c>
      <c r="D75" s="319"/>
      <c r="E75" s="319"/>
      <c r="F75" s="319"/>
      <c r="G75" s="319"/>
      <c r="H75" s="319"/>
      <c r="I75" s="319"/>
      <c r="J75" s="319"/>
      <c r="K75" s="320"/>
    </row>
    <row r="76" s="1" customFormat="1" ht="17.25" customHeight="1">
      <c r="B76" s="318"/>
      <c r="C76" s="321" t="s">
        <v>1624</v>
      </c>
      <c r="D76" s="321"/>
      <c r="E76" s="321"/>
      <c r="F76" s="321" t="s">
        <v>1625</v>
      </c>
      <c r="G76" s="322"/>
      <c r="H76" s="321" t="s">
        <v>58</v>
      </c>
      <c r="I76" s="321" t="s">
        <v>61</v>
      </c>
      <c r="J76" s="321" t="s">
        <v>1626</v>
      </c>
      <c r="K76" s="320"/>
    </row>
    <row r="77" s="1" customFormat="1" ht="17.25" customHeight="1">
      <c r="B77" s="318"/>
      <c r="C77" s="323" t="s">
        <v>1627</v>
      </c>
      <c r="D77" s="323"/>
      <c r="E77" s="323"/>
      <c r="F77" s="324" t="s">
        <v>1628</v>
      </c>
      <c r="G77" s="325"/>
      <c r="H77" s="323"/>
      <c r="I77" s="323"/>
      <c r="J77" s="323" t="s">
        <v>1629</v>
      </c>
      <c r="K77" s="320"/>
    </row>
    <row r="78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="1" customFormat="1" ht="15" customHeight="1">
      <c r="B79" s="318"/>
      <c r="C79" s="306" t="s">
        <v>57</v>
      </c>
      <c r="D79" s="328"/>
      <c r="E79" s="328"/>
      <c r="F79" s="329" t="s">
        <v>1630</v>
      </c>
      <c r="G79" s="330"/>
      <c r="H79" s="306" t="s">
        <v>1631</v>
      </c>
      <c r="I79" s="306" t="s">
        <v>1632</v>
      </c>
      <c r="J79" s="306">
        <v>20</v>
      </c>
      <c r="K79" s="320"/>
    </row>
    <row r="80" s="1" customFormat="1" ht="15" customHeight="1">
      <c r="B80" s="318"/>
      <c r="C80" s="306" t="s">
        <v>1633</v>
      </c>
      <c r="D80" s="306"/>
      <c r="E80" s="306"/>
      <c r="F80" s="329" t="s">
        <v>1630</v>
      </c>
      <c r="G80" s="330"/>
      <c r="H80" s="306" t="s">
        <v>1634</v>
      </c>
      <c r="I80" s="306" t="s">
        <v>1632</v>
      </c>
      <c r="J80" s="306">
        <v>120</v>
      </c>
      <c r="K80" s="320"/>
    </row>
    <row r="81" s="1" customFormat="1" ht="15" customHeight="1">
      <c r="B81" s="331"/>
      <c r="C81" s="306" t="s">
        <v>1635</v>
      </c>
      <c r="D81" s="306"/>
      <c r="E81" s="306"/>
      <c r="F81" s="329" t="s">
        <v>1636</v>
      </c>
      <c r="G81" s="330"/>
      <c r="H81" s="306" t="s">
        <v>1637</v>
      </c>
      <c r="I81" s="306" t="s">
        <v>1632</v>
      </c>
      <c r="J81" s="306">
        <v>50</v>
      </c>
      <c r="K81" s="320"/>
    </row>
    <row r="82" s="1" customFormat="1" ht="15" customHeight="1">
      <c r="B82" s="331"/>
      <c r="C82" s="306" t="s">
        <v>1638</v>
      </c>
      <c r="D82" s="306"/>
      <c r="E82" s="306"/>
      <c r="F82" s="329" t="s">
        <v>1630</v>
      </c>
      <c r="G82" s="330"/>
      <c r="H82" s="306" t="s">
        <v>1639</v>
      </c>
      <c r="I82" s="306" t="s">
        <v>1640</v>
      </c>
      <c r="J82" s="306"/>
      <c r="K82" s="320"/>
    </row>
    <row r="83" s="1" customFormat="1" ht="15" customHeight="1">
      <c r="B83" s="331"/>
      <c r="C83" s="332" t="s">
        <v>1641</v>
      </c>
      <c r="D83" s="332"/>
      <c r="E83" s="332"/>
      <c r="F83" s="333" t="s">
        <v>1636</v>
      </c>
      <c r="G83" s="332"/>
      <c r="H83" s="332" t="s">
        <v>1642</v>
      </c>
      <c r="I83" s="332" t="s">
        <v>1632</v>
      </c>
      <c r="J83" s="332">
        <v>15</v>
      </c>
      <c r="K83" s="320"/>
    </row>
    <row r="84" s="1" customFormat="1" ht="15" customHeight="1">
      <c r="B84" s="331"/>
      <c r="C84" s="332" t="s">
        <v>1643</v>
      </c>
      <c r="D84" s="332"/>
      <c r="E84" s="332"/>
      <c r="F84" s="333" t="s">
        <v>1636</v>
      </c>
      <c r="G84" s="332"/>
      <c r="H84" s="332" t="s">
        <v>1644</v>
      </c>
      <c r="I84" s="332" t="s">
        <v>1632</v>
      </c>
      <c r="J84" s="332">
        <v>15</v>
      </c>
      <c r="K84" s="320"/>
    </row>
    <row r="85" s="1" customFormat="1" ht="15" customHeight="1">
      <c r="B85" s="331"/>
      <c r="C85" s="332" t="s">
        <v>1645</v>
      </c>
      <c r="D85" s="332"/>
      <c r="E85" s="332"/>
      <c r="F85" s="333" t="s">
        <v>1636</v>
      </c>
      <c r="G85" s="332"/>
      <c r="H85" s="332" t="s">
        <v>1646</v>
      </c>
      <c r="I85" s="332" t="s">
        <v>1632</v>
      </c>
      <c r="J85" s="332">
        <v>20</v>
      </c>
      <c r="K85" s="320"/>
    </row>
    <row r="86" s="1" customFormat="1" ht="15" customHeight="1">
      <c r="B86" s="331"/>
      <c r="C86" s="332" t="s">
        <v>1647</v>
      </c>
      <c r="D86" s="332"/>
      <c r="E86" s="332"/>
      <c r="F86" s="333" t="s">
        <v>1636</v>
      </c>
      <c r="G86" s="332"/>
      <c r="H86" s="332" t="s">
        <v>1648</v>
      </c>
      <c r="I86" s="332" t="s">
        <v>1632</v>
      </c>
      <c r="J86" s="332">
        <v>20</v>
      </c>
      <c r="K86" s="320"/>
    </row>
    <row r="87" s="1" customFormat="1" ht="15" customHeight="1">
      <c r="B87" s="331"/>
      <c r="C87" s="306" t="s">
        <v>1649</v>
      </c>
      <c r="D87" s="306"/>
      <c r="E87" s="306"/>
      <c r="F87" s="329" t="s">
        <v>1636</v>
      </c>
      <c r="G87" s="330"/>
      <c r="H87" s="306" t="s">
        <v>1650</v>
      </c>
      <c r="I87" s="306" t="s">
        <v>1632</v>
      </c>
      <c r="J87" s="306">
        <v>50</v>
      </c>
      <c r="K87" s="320"/>
    </row>
    <row r="88" s="1" customFormat="1" ht="15" customHeight="1">
      <c r="B88" s="331"/>
      <c r="C88" s="306" t="s">
        <v>1651</v>
      </c>
      <c r="D88" s="306"/>
      <c r="E88" s="306"/>
      <c r="F88" s="329" t="s">
        <v>1636</v>
      </c>
      <c r="G88" s="330"/>
      <c r="H88" s="306" t="s">
        <v>1652</v>
      </c>
      <c r="I88" s="306" t="s">
        <v>1632</v>
      </c>
      <c r="J88" s="306">
        <v>20</v>
      </c>
      <c r="K88" s="320"/>
    </row>
    <row r="89" s="1" customFormat="1" ht="15" customHeight="1">
      <c r="B89" s="331"/>
      <c r="C89" s="306" t="s">
        <v>1653</v>
      </c>
      <c r="D89" s="306"/>
      <c r="E89" s="306"/>
      <c r="F89" s="329" t="s">
        <v>1636</v>
      </c>
      <c r="G89" s="330"/>
      <c r="H89" s="306" t="s">
        <v>1654</v>
      </c>
      <c r="I89" s="306" t="s">
        <v>1632</v>
      </c>
      <c r="J89" s="306">
        <v>20</v>
      </c>
      <c r="K89" s="320"/>
    </row>
    <row r="90" s="1" customFormat="1" ht="15" customHeight="1">
      <c r="B90" s="331"/>
      <c r="C90" s="306" t="s">
        <v>1655</v>
      </c>
      <c r="D90" s="306"/>
      <c r="E90" s="306"/>
      <c r="F90" s="329" t="s">
        <v>1636</v>
      </c>
      <c r="G90" s="330"/>
      <c r="H90" s="306" t="s">
        <v>1656</v>
      </c>
      <c r="I90" s="306" t="s">
        <v>1632</v>
      </c>
      <c r="J90" s="306">
        <v>50</v>
      </c>
      <c r="K90" s="320"/>
    </row>
    <row r="91" s="1" customFormat="1" ht="15" customHeight="1">
      <c r="B91" s="331"/>
      <c r="C91" s="306" t="s">
        <v>1657</v>
      </c>
      <c r="D91" s="306"/>
      <c r="E91" s="306"/>
      <c r="F91" s="329" t="s">
        <v>1636</v>
      </c>
      <c r="G91" s="330"/>
      <c r="H91" s="306" t="s">
        <v>1657</v>
      </c>
      <c r="I91" s="306" t="s">
        <v>1632</v>
      </c>
      <c r="J91" s="306">
        <v>50</v>
      </c>
      <c r="K91" s="320"/>
    </row>
    <row r="92" s="1" customFormat="1" ht="15" customHeight="1">
      <c r="B92" s="331"/>
      <c r="C92" s="306" t="s">
        <v>1658</v>
      </c>
      <c r="D92" s="306"/>
      <c r="E92" s="306"/>
      <c r="F92" s="329" t="s">
        <v>1636</v>
      </c>
      <c r="G92" s="330"/>
      <c r="H92" s="306" t="s">
        <v>1659</v>
      </c>
      <c r="I92" s="306" t="s">
        <v>1632</v>
      </c>
      <c r="J92" s="306">
        <v>255</v>
      </c>
      <c r="K92" s="320"/>
    </row>
    <row r="93" s="1" customFormat="1" ht="15" customHeight="1">
      <c r="B93" s="331"/>
      <c r="C93" s="306" t="s">
        <v>1660</v>
      </c>
      <c r="D93" s="306"/>
      <c r="E93" s="306"/>
      <c r="F93" s="329" t="s">
        <v>1630</v>
      </c>
      <c r="G93" s="330"/>
      <c r="H93" s="306" t="s">
        <v>1661</v>
      </c>
      <c r="I93" s="306" t="s">
        <v>1662</v>
      </c>
      <c r="J93" s="306"/>
      <c r="K93" s="320"/>
    </row>
    <row r="94" s="1" customFormat="1" ht="15" customHeight="1">
      <c r="B94" s="331"/>
      <c r="C94" s="306" t="s">
        <v>1663</v>
      </c>
      <c r="D94" s="306"/>
      <c r="E94" s="306"/>
      <c r="F94" s="329" t="s">
        <v>1630</v>
      </c>
      <c r="G94" s="330"/>
      <c r="H94" s="306" t="s">
        <v>1664</v>
      </c>
      <c r="I94" s="306" t="s">
        <v>1665</v>
      </c>
      <c r="J94" s="306"/>
      <c r="K94" s="320"/>
    </row>
    <row r="95" s="1" customFormat="1" ht="15" customHeight="1">
      <c r="B95" s="331"/>
      <c r="C95" s="306" t="s">
        <v>1666</v>
      </c>
      <c r="D95" s="306"/>
      <c r="E95" s="306"/>
      <c r="F95" s="329" t="s">
        <v>1630</v>
      </c>
      <c r="G95" s="330"/>
      <c r="H95" s="306" t="s">
        <v>1666</v>
      </c>
      <c r="I95" s="306" t="s">
        <v>1665</v>
      </c>
      <c r="J95" s="306"/>
      <c r="K95" s="320"/>
    </row>
    <row r="96" s="1" customFormat="1" ht="15" customHeight="1">
      <c r="B96" s="331"/>
      <c r="C96" s="306" t="s">
        <v>42</v>
      </c>
      <c r="D96" s="306"/>
      <c r="E96" s="306"/>
      <c r="F96" s="329" t="s">
        <v>1630</v>
      </c>
      <c r="G96" s="330"/>
      <c r="H96" s="306" t="s">
        <v>1667</v>
      </c>
      <c r="I96" s="306" t="s">
        <v>1665</v>
      </c>
      <c r="J96" s="306"/>
      <c r="K96" s="320"/>
    </row>
    <row r="97" s="1" customFormat="1" ht="15" customHeight="1">
      <c r="B97" s="331"/>
      <c r="C97" s="306" t="s">
        <v>52</v>
      </c>
      <c r="D97" s="306"/>
      <c r="E97" s="306"/>
      <c r="F97" s="329" t="s">
        <v>1630</v>
      </c>
      <c r="G97" s="330"/>
      <c r="H97" s="306" t="s">
        <v>1668</v>
      </c>
      <c r="I97" s="306" t="s">
        <v>1665</v>
      </c>
      <c r="J97" s="306"/>
      <c r="K97" s="320"/>
    </row>
    <row r="98" s="1" customFormat="1" ht="15" customHeight="1">
      <c r="B98" s="334"/>
      <c r="C98" s="335"/>
      <c r="D98" s="335"/>
      <c r="E98" s="335"/>
      <c r="F98" s="335"/>
      <c r="G98" s="335"/>
      <c r="H98" s="335"/>
      <c r="I98" s="335"/>
      <c r="J98" s="335"/>
      <c r="K98" s="336"/>
    </row>
    <row r="99" s="1" customFormat="1" ht="18.7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7"/>
    </row>
    <row r="100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="1" customFormat="1" ht="45" customHeight="1">
      <c r="B102" s="318"/>
      <c r="C102" s="319" t="s">
        <v>1669</v>
      </c>
      <c r="D102" s="319"/>
      <c r="E102" s="319"/>
      <c r="F102" s="319"/>
      <c r="G102" s="319"/>
      <c r="H102" s="319"/>
      <c r="I102" s="319"/>
      <c r="J102" s="319"/>
      <c r="K102" s="320"/>
    </row>
    <row r="103" s="1" customFormat="1" ht="17.25" customHeight="1">
      <c r="B103" s="318"/>
      <c r="C103" s="321" t="s">
        <v>1624</v>
      </c>
      <c r="D103" s="321"/>
      <c r="E103" s="321"/>
      <c r="F103" s="321" t="s">
        <v>1625</v>
      </c>
      <c r="G103" s="322"/>
      <c r="H103" s="321" t="s">
        <v>58</v>
      </c>
      <c r="I103" s="321" t="s">
        <v>61</v>
      </c>
      <c r="J103" s="321" t="s">
        <v>1626</v>
      </c>
      <c r="K103" s="320"/>
    </row>
    <row r="104" s="1" customFormat="1" ht="17.25" customHeight="1">
      <c r="B104" s="318"/>
      <c r="C104" s="323" t="s">
        <v>1627</v>
      </c>
      <c r="D104" s="323"/>
      <c r="E104" s="323"/>
      <c r="F104" s="324" t="s">
        <v>1628</v>
      </c>
      <c r="G104" s="325"/>
      <c r="H104" s="323"/>
      <c r="I104" s="323"/>
      <c r="J104" s="323" t="s">
        <v>1629</v>
      </c>
      <c r="K104" s="320"/>
    </row>
    <row r="105" s="1" customFormat="1" ht="5.25" customHeight="1">
      <c r="B105" s="318"/>
      <c r="C105" s="321"/>
      <c r="D105" s="321"/>
      <c r="E105" s="321"/>
      <c r="F105" s="321"/>
      <c r="G105" s="339"/>
      <c r="H105" s="321"/>
      <c r="I105" s="321"/>
      <c r="J105" s="321"/>
      <c r="K105" s="320"/>
    </row>
    <row r="106" s="1" customFormat="1" ht="15" customHeight="1">
      <c r="B106" s="318"/>
      <c r="C106" s="306" t="s">
        <v>57</v>
      </c>
      <c r="D106" s="328"/>
      <c r="E106" s="328"/>
      <c r="F106" s="329" t="s">
        <v>1630</v>
      </c>
      <c r="G106" s="306"/>
      <c r="H106" s="306" t="s">
        <v>1670</v>
      </c>
      <c r="I106" s="306" t="s">
        <v>1632</v>
      </c>
      <c r="J106" s="306">
        <v>20</v>
      </c>
      <c r="K106" s="320"/>
    </row>
    <row r="107" s="1" customFormat="1" ht="15" customHeight="1">
      <c r="B107" s="318"/>
      <c r="C107" s="306" t="s">
        <v>1633</v>
      </c>
      <c r="D107" s="306"/>
      <c r="E107" s="306"/>
      <c r="F107" s="329" t="s">
        <v>1630</v>
      </c>
      <c r="G107" s="306"/>
      <c r="H107" s="306" t="s">
        <v>1670</v>
      </c>
      <c r="I107" s="306" t="s">
        <v>1632</v>
      </c>
      <c r="J107" s="306">
        <v>120</v>
      </c>
      <c r="K107" s="320"/>
    </row>
    <row r="108" s="1" customFormat="1" ht="15" customHeight="1">
      <c r="B108" s="331"/>
      <c r="C108" s="306" t="s">
        <v>1635</v>
      </c>
      <c r="D108" s="306"/>
      <c r="E108" s="306"/>
      <c r="F108" s="329" t="s">
        <v>1636</v>
      </c>
      <c r="G108" s="306"/>
      <c r="H108" s="306" t="s">
        <v>1670</v>
      </c>
      <c r="I108" s="306" t="s">
        <v>1632</v>
      </c>
      <c r="J108" s="306">
        <v>50</v>
      </c>
      <c r="K108" s="320"/>
    </row>
    <row r="109" s="1" customFormat="1" ht="15" customHeight="1">
      <c r="B109" s="331"/>
      <c r="C109" s="306" t="s">
        <v>1638</v>
      </c>
      <c r="D109" s="306"/>
      <c r="E109" s="306"/>
      <c r="F109" s="329" t="s">
        <v>1630</v>
      </c>
      <c r="G109" s="306"/>
      <c r="H109" s="306" t="s">
        <v>1670</v>
      </c>
      <c r="I109" s="306" t="s">
        <v>1640</v>
      </c>
      <c r="J109" s="306"/>
      <c r="K109" s="320"/>
    </row>
    <row r="110" s="1" customFormat="1" ht="15" customHeight="1">
      <c r="B110" s="331"/>
      <c r="C110" s="306" t="s">
        <v>1649</v>
      </c>
      <c r="D110" s="306"/>
      <c r="E110" s="306"/>
      <c r="F110" s="329" t="s">
        <v>1636</v>
      </c>
      <c r="G110" s="306"/>
      <c r="H110" s="306" t="s">
        <v>1670</v>
      </c>
      <c r="I110" s="306" t="s">
        <v>1632</v>
      </c>
      <c r="J110" s="306">
        <v>50</v>
      </c>
      <c r="K110" s="320"/>
    </row>
    <row r="111" s="1" customFormat="1" ht="15" customHeight="1">
      <c r="B111" s="331"/>
      <c r="C111" s="306" t="s">
        <v>1657</v>
      </c>
      <c r="D111" s="306"/>
      <c r="E111" s="306"/>
      <c r="F111" s="329" t="s">
        <v>1636</v>
      </c>
      <c r="G111" s="306"/>
      <c r="H111" s="306" t="s">
        <v>1670</v>
      </c>
      <c r="I111" s="306" t="s">
        <v>1632</v>
      </c>
      <c r="J111" s="306">
        <v>50</v>
      </c>
      <c r="K111" s="320"/>
    </row>
    <row r="112" s="1" customFormat="1" ht="15" customHeight="1">
      <c r="B112" s="331"/>
      <c r="C112" s="306" t="s">
        <v>1655</v>
      </c>
      <c r="D112" s="306"/>
      <c r="E112" s="306"/>
      <c r="F112" s="329" t="s">
        <v>1636</v>
      </c>
      <c r="G112" s="306"/>
      <c r="H112" s="306" t="s">
        <v>1670</v>
      </c>
      <c r="I112" s="306" t="s">
        <v>1632</v>
      </c>
      <c r="J112" s="306">
        <v>50</v>
      </c>
      <c r="K112" s="320"/>
    </row>
    <row r="113" s="1" customFormat="1" ht="15" customHeight="1">
      <c r="B113" s="331"/>
      <c r="C113" s="306" t="s">
        <v>57</v>
      </c>
      <c r="D113" s="306"/>
      <c r="E113" s="306"/>
      <c r="F113" s="329" t="s">
        <v>1630</v>
      </c>
      <c r="G113" s="306"/>
      <c r="H113" s="306" t="s">
        <v>1671</v>
      </c>
      <c r="I113" s="306" t="s">
        <v>1632</v>
      </c>
      <c r="J113" s="306">
        <v>20</v>
      </c>
      <c r="K113" s="320"/>
    </row>
    <row r="114" s="1" customFormat="1" ht="15" customHeight="1">
      <c r="B114" s="331"/>
      <c r="C114" s="306" t="s">
        <v>1672</v>
      </c>
      <c r="D114" s="306"/>
      <c r="E114" s="306"/>
      <c r="F114" s="329" t="s">
        <v>1630</v>
      </c>
      <c r="G114" s="306"/>
      <c r="H114" s="306" t="s">
        <v>1673</v>
      </c>
      <c r="I114" s="306" t="s">
        <v>1632</v>
      </c>
      <c r="J114" s="306">
        <v>120</v>
      </c>
      <c r="K114" s="320"/>
    </row>
    <row r="115" s="1" customFormat="1" ht="15" customHeight="1">
      <c r="B115" s="331"/>
      <c r="C115" s="306" t="s">
        <v>42</v>
      </c>
      <c r="D115" s="306"/>
      <c r="E115" s="306"/>
      <c r="F115" s="329" t="s">
        <v>1630</v>
      </c>
      <c r="G115" s="306"/>
      <c r="H115" s="306" t="s">
        <v>1674</v>
      </c>
      <c r="I115" s="306" t="s">
        <v>1665</v>
      </c>
      <c r="J115" s="306"/>
      <c r="K115" s="320"/>
    </row>
    <row r="116" s="1" customFormat="1" ht="15" customHeight="1">
      <c r="B116" s="331"/>
      <c r="C116" s="306" t="s">
        <v>52</v>
      </c>
      <c r="D116" s="306"/>
      <c r="E116" s="306"/>
      <c r="F116" s="329" t="s">
        <v>1630</v>
      </c>
      <c r="G116" s="306"/>
      <c r="H116" s="306" t="s">
        <v>1675</v>
      </c>
      <c r="I116" s="306" t="s">
        <v>1665</v>
      </c>
      <c r="J116" s="306"/>
      <c r="K116" s="320"/>
    </row>
    <row r="117" s="1" customFormat="1" ht="15" customHeight="1">
      <c r="B117" s="331"/>
      <c r="C117" s="306" t="s">
        <v>61</v>
      </c>
      <c r="D117" s="306"/>
      <c r="E117" s="306"/>
      <c r="F117" s="329" t="s">
        <v>1630</v>
      </c>
      <c r="G117" s="306"/>
      <c r="H117" s="306" t="s">
        <v>1676</v>
      </c>
      <c r="I117" s="306" t="s">
        <v>1677</v>
      </c>
      <c r="J117" s="306"/>
      <c r="K117" s="320"/>
    </row>
    <row r="118" s="1" customFormat="1" ht="15" customHeight="1">
      <c r="B118" s="334"/>
      <c r="C118" s="340"/>
      <c r="D118" s="340"/>
      <c r="E118" s="340"/>
      <c r="F118" s="340"/>
      <c r="G118" s="340"/>
      <c r="H118" s="340"/>
      <c r="I118" s="340"/>
      <c r="J118" s="340"/>
      <c r="K118" s="336"/>
    </row>
    <row r="119" s="1" customFormat="1" ht="18.75" customHeight="1">
      <c r="B119" s="341"/>
      <c r="C119" s="342"/>
      <c r="D119" s="342"/>
      <c r="E119" s="342"/>
      <c r="F119" s="343"/>
      <c r="G119" s="342"/>
      <c r="H119" s="342"/>
      <c r="I119" s="342"/>
      <c r="J119" s="342"/>
      <c r="K119" s="341"/>
    </row>
    <row r="120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="1" customFormat="1" ht="7.5" customHeight="1">
      <c r="B121" s="344"/>
      <c r="C121" s="345"/>
      <c r="D121" s="345"/>
      <c r="E121" s="345"/>
      <c r="F121" s="345"/>
      <c r="G121" s="345"/>
      <c r="H121" s="345"/>
      <c r="I121" s="345"/>
      <c r="J121" s="345"/>
      <c r="K121" s="346"/>
    </row>
    <row r="122" s="1" customFormat="1" ht="45" customHeight="1">
      <c r="B122" s="347"/>
      <c r="C122" s="297" t="s">
        <v>1678</v>
      </c>
      <c r="D122" s="297"/>
      <c r="E122" s="297"/>
      <c r="F122" s="297"/>
      <c r="G122" s="297"/>
      <c r="H122" s="297"/>
      <c r="I122" s="297"/>
      <c r="J122" s="297"/>
      <c r="K122" s="348"/>
    </row>
    <row r="123" s="1" customFormat="1" ht="17.25" customHeight="1">
      <c r="B123" s="349"/>
      <c r="C123" s="321" t="s">
        <v>1624</v>
      </c>
      <c r="D123" s="321"/>
      <c r="E123" s="321"/>
      <c r="F123" s="321" t="s">
        <v>1625</v>
      </c>
      <c r="G123" s="322"/>
      <c r="H123" s="321" t="s">
        <v>58</v>
      </c>
      <c r="I123" s="321" t="s">
        <v>61</v>
      </c>
      <c r="J123" s="321" t="s">
        <v>1626</v>
      </c>
      <c r="K123" s="350"/>
    </row>
    <row r="124" s="1" customFormat="1" ht="17.25" customHeight="1">
      <c r="B124" s="349"/>
      <c r="C124" s="323" t="s">
        <v>1627</v>
      </c>
      <c r="D124" s="323"/>
      <c r="E124" s="323"/>
      <c r="F124" s="324" t="s">
        <v>1628</v>
      </c>
      <c r="G124" s="325"/>
      <c r="H124" s="323"/>
      <c r="I124" s="323"/>
      <c r="J124" s="323" t="s">
        <v>1629</v>
      </c>
      <c r="K124" s="350"/>
    </row>
    <row r="125" s="1" customFormat="1" ht="5.25" customHeight="1">
      <c r="B125" s="351"/>
      <c r="C125" s="326"/>
      <c r="D125" s="326"/>
      <c r="E125" s="326"/>
      <c r="F125" s="326"/>
      <c r="G125" s="352"/>
      <c r="H125" s="326"/>
      <c r="I125" s="326"/>
      <c r="J125" s="326"/>
      <c r="K125" s="353"/>
    </row>
    <row r="126" s="1" customFormat="1" ht="15" customHeight="1">
      <c r="B126" s="351"/>
      <c r="C126" s="306" t="s">
        <v>1633</v>
      </c>
      <c r="D126" s="328"/>
      <c r="E126" s="328"/>
      <c r="F126" s="329" t="s">
        <v>1630</v>
      </c>
      <c r="G126" s="306"/>
      <c r="H126" s="306" t="s">
        <v>1670</v>
      </c>
      <c r="I126" s="306" t="s">
        <v>1632</v>
      </c>
      <c r="J126" s="306">
        <v>120</v>
      </c>
      <c r="K126" s="354"/>
    </row>
    <row r="127" s="1" customFormat="1" ht="15" customHeight="1">
      <c r="B127" s="351"/>
      <c r="C127" s="306" t="s">
        <v>1679</v>
      </c>
      <c r="D127" s="306"/>
      <c r="E127" s="306"/>
      <c r="F127" s="329" t="s">
        <v>1630</v>
      </c>
      <c r="G127" s="306"/>
      <c r="H127" s="306" t="s">
        <v>1680</v>
      </c>
      <c r="I127" s="306" t="s">
        <v>1632</v>
      </c>
      <c r="J127" s="306" t="s">
        <v>1681</v>
      </c>
      <c r="K127" s="354"/>
    </row>
    <row r="128" s="1" customFormat="1" ht="15" customHeight="1">
      <c r="B128" s="351"/>
      <c r="C128" s="306" t="s">
        <v>1578</v>
      </c>
      <c r="D128" s="306"/>
      <c r="E128" s="306"/>
      <c r="F128" s="329" t="s">
        <v>1630</v>
      </c>
      <c r="G128" s="306"/>
      <c r="H128" s="306" t="s">
        <v>1682</v>
      </c>
      <c r="I128" s="306" t="s">
        <v>1632</v>
      </c>
      <c r="J128" s="306" t="s">
        <v>1681</v>
      </c>
      <c r="K128" s="354"/>
    </row>
    <row r="129" s="1" customFormat="1" ht="15" customHeight="1">
      <c r="B129" s="351"/>
      <c r="C129" s="306" t="s">
        <v>1641</v>
      </c>
      <c r="D129" s="306"/>
      <c r="E129" s="306"/>
      <c r="F129" s="329" t="s">
        <v>1636</v>
      </c>
      <c r="G129" s="306"/>
      <c r="H129" s="306" t="s">
        <v>1642</v>
      </c>
      <c r="I129" s="306" t="s">
        <v>1632</v>
      </c>
      <c r="J129" s="306">
        <v>15</v>
      </c>
      <c r="K129" s="354"/>
    </row>
    <row r="130" s="1" customFormat="1" ht="15" customHeight="1">
      <c r="B130" s="351"/>
      <c r="C130" s="332" t="s">
        <v>1643</v>
      </c>
      <c r="D130" s="332"/>
      <c r="E130" s="332"/>
      <c r="F130" s="333" t="s">
        <v>1636</v>
      </c>
      <c r="G130" s="332"/>
      <c r="H130" s="332" t="s">
        <v>1644</v>
      </c>
      <c r="I130" s="332" t="s">
        <v>1632</v>
      </c>
      <c r="J130" s="332">
        <v>15</v>
      </c>
      <c r="K130" s="354"/>
    </row>
    <row r="131" s="1" customFormat="1" ht="15" customHeight="1">
      <c r="B131" s="351"/>
      <c r="C131" s="332" t="s">
        <v>1645</v>
      </c>
      <c r="D131" s="332"/>
      <c r="E131" s="332"/>
      <c r="F131" s="333" t="s">
        <v>1636</v>
      </c>
      <c r="G131" s="332"/>
      <c r="H131" s="332" t="s">
        <v>1646</v>
      </c>
      <c r="I131" s="332" t="s">
        <v>1632</v>
      </c>
      <c r="J131" s="332">
        <v>20</v>
      </c>
      <c r="K131" s="354"/>
    </row>
    <row r="132" s="1" customFormat="1" ht="15" customHeight="1">
      <c r="B132" s="351"/>
      <c r="C132" s="332" t="s">
        <v>1647</v>
      </c>
      <c r="D132" s="332"/>
      <c r="E132" s="332"/>
      <c r="F132" s="333" t="s">
        <v>1636</v>
      </c>
      <c r="G132" s="332"/>
      <c r="H132" s="332" t="s">
        <v>1648</v>
      </c>
      <c r="I132" s="332" t="s">
        <v>1632</v>
      </c>
      <c r="J132" s="332">
        <v>20</v>
      </c>
      <c r="K132" s="354"/>
    </row>
    <row r="133" s="1" customFormat="1" ht="15" customHeight="1">
      <c r="B133" s="351"/>
      <c r="C133" s="306" t="s">
        <v>1635</v>
      </c>
      <c r="D133" s="306"/>
      <c r="E133" s="306"/>
      <c r="F133" s="329" t="s">
        <v>1636</v>
      </c>
      <c r="G133" s="306"/>
      <c r="H133" s="306" t="s">
        <v>1670</v>
      </c>
      <c r="I133" s="306" t="s">
        <v>1632</v>
      </c>
      <c r="J133" s="306">
        <v>50</v>
      </c>
      <c r="K133" s="354"/>
    </row>
    <row r="134" s="1" customFormat="1" ht="15" customHeight="1">
      <c r="B134" s="351"/>
      <c r="C134" s="306" t="s">
        <v>1649</v>
      </c>
      <c r="D134" s="306"/>
      <c r="E134" s="306"/>
      <c r="F134" s="329" t="s">
        <v>1636</v>
      </c>
      <c r="G134" s="306"/>
      <c r="H134" s="306" t="s">
        <v>1670</v>
      </c>
      <c r="I134" s="306" t="s">
        <v>1632</v>
      </c>
      <c r="J134" s="306">
        <v>50</v>
      </c>
      <c r="K134" s="354"/>
    </row>
    <row r="135" s="1" customFormat="1" ht="15" customHeight="1">
      <c r="B135" s="351"/>
      <c r="C135" s="306" t="s">
        <v>1655</v>
      </c>
      <c r="D135" s="306"/>
      <c r="E135" s="306"/>
      <c r="F135" s="329" t="s">
        <v>1636</v>
      </c>
      <c r="G135" s="306"/>
      <c r="H135" s="306" t="s">
        <v>1670</v>
      </c>
      <c r="I135" s="306" t="s">
        <v>1632</v>
      </c>
      <c r="J135" s="306">
        <v>50</v>
      </c>
      <c r="K135" s="354"/>
    </row>
    <row r="136" s="1" customFormat="1" ht="15" customHeight="1">
      <c r="B136" s="351"/>
      <c r="C136" s="306" t="s">
        <v>1657</v>
      </c>
      <c r="D136" s="306"/>
      <c r="E136" s="306"/>
      <c r="F136" s="329" t="s">
        <v>1636</v>
      </c>
      <c r="G136" s="306"/>
      <c r="H136" s="306" t="s">
        <v>1670</v>
      </c>
      <c r="I136" s="306" t="s">
        <v>1632</v>
      </c>
      <c r="J136" s="306">
        <v>50</v>
      </c>
      <c r="K136" s="354"/>
    </row>
    <row r="137" s="1" customFormat="1" ht="15" customHeight="1">
      <c r="B137" s="351"/>
      <c r="C137" s="306" t="s">
        <v>1658</v>
      </c>
      <c r="D137" s="306"/>
      <c r="E137" s="306"/>
      <c r="F137" s="329" t="s">
        <v>1636</v>
      </c>
      <c r="G137" s="306"/>
      <c r="H137" s="306" t="s">
        <v>1683</v>
      </c>
      <c r="I137" s="306" t="s">
        <v>1632</v>
      </c>
      <c r="J137" s="306">
        <v>255</v>
      </c>
      <c r="K137" s="354"/>
    </row>
    <row r="138" s="1" customFormat="1" ht="15" customHeight="1">
      <c r="B138" s="351"/>
      <c r="C138" s="306" t="s">
        <v>1660</v>
      </c>
      <c r="D138" s="306"/>
      <c r="E138" s="306"/>
      <c r="F138" s="329" t="s">
        <v>1630</v>
      </c>
      <c r="G138" s="306"/>
      <c r="H138" s="306" t="s">
        <v>1684</v>
      </c>
      <c r="I138" s="306" t="s">
        <v>1662</v>
      </c>
      <c r="J138" s="306"/>
      <c r="K138" s="354"/>
    </row>
    <row r="139" s="1" customFormat="1" ht="15" customHeight="1">
      <c r="B139" s="351"/>
      <c r="C139" s="306" t="s">
        <v>1663</v>
      </c>
      <c r="D139" s="306"/>
      <c r="E139" s="306"/>
      <c r="F139" s="329" t="s">
        <v>1630</v>
      </c>
      <c r="G139" s="306"/>
      <c r="H139" s="306" t="s">
        <v>1685</v>
      </c>
      <c r="I139" s="306" t="s">
        <v>1665</v>
      </c>
      <c r="J139" s="306"/>
      <c r="K139" s="354"/>
    </row>
    <row r="140" s="1" customFormat="1" ht="15" customHeight="1">
      <c r="B140" s="351"/>
      <c r="C140" s="306" t="s">
        <v>1666</v>
      </c>
      <c r="D140" s="306"/>
      <c r="E140" s="306"/>
      <c r="F140" s="329" t="s">
        <v>1630</v>
      </c>
      <c r="G140" s="306"/>
      <c r="H140" s="306" t="s">
        <v>1666</v>
      </c>
      <c r="I140" s="306" t="s">
        <v>1665</v>
      </c>
      <c r="J140" s="306"/>
      <c r="K140" s="354"/>
    </row>
    <row r="141" s="1" customFormat="1" ht="15" customHeight="1">
      <c r="B141" s="351"/>
      <c r="C141" s="306" t="s">
        <v>42</v>
      </c>
      <c r="D141" s="306"/>
      <c r="E141" s="306"/>
      <c r="F141" s="329" t="s">
        <v>1630</v>
      </c>
      <c r="G141" s="306"/>
      <c r="H141" s="306" t="s">
        <v>1686</v>
      </c>
      <c r="I141" s="306" t="s">
        <v>1665</v>
      </c>
      <c r="J141" s="306"/>
      <c r="K141" s="354"/>
    </row>
    <row r="142" s="1" customFormat="1" ht="15" customHeight="1">
      <c r="B142" s="351"/>
      <c r="C142" s="306" t="s">
        <v>1687</v>
      </c>
      <c r="D142" s="306"/>
      <c r="E142" s="306"/>
      <c r="F142" s="329" t="s">
        <v>1630</v>
      </c>
      <c r="G142" s="306"/>
      <c r="H142" s="306" t="s">
        <v>1688</v>
      </c>
      <c r="I142" s="306" t="s">
        <v>1665</v>
      </c>
      <c r="J142" s="306"/>
      <c r="K142" s="354"/>
    </row>
    <row r="143" s="1" customFormat="1" ht="15" customHeight="1">
      <c r="B143" s="355"/>
      <c r="C143" s="356"/>
      <c r="D143" s="356"/>
      <c r="E143" s="356"/>
      <c r="F143" s="356"/>
      <c r="G143" s="356"/>
      <c r="H143" s="356"/>
      <c r="I143" s="356"/>
      <c r="J143" s="356"/>
      <c r="K143" s="357"/>
    </row>
    <row r="144" s="1" customFormat="1" ht="18.75" customHeight="1">
      <c r="B144" s="342"/>
      <c r="C144" s="342"/>
      <c r="D144" s="342"/>
      <c r="E144" s="342"/>
      <c r="F144" s="343"/>
      <c r="G144" s="342"/>
      <c r="H144" s="342"/>
      <c r="I144" s="342"/>
      <c r="J144" s="342"/>
      <c r="K144" s="342"/>
    </row>
    <row r="145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="1" customFormat="1" ht="45" customHeight="1">
      <c r="B147" s="318"/>
      <c r="C147" s="319" t="s">
        <v>1689</v>
      </c>
      <c r="D147" s="319"/>
      <c r="E147" s="319"/>
      <c r="F147" s="319"/>
      <c r="G147" s="319"/>
      <c r="H147" s="319"/>
      <c r="I147" s="319"/>
      <c r="J147" s="319"/>
      <c r="K147" s="320"/>
    </row>
    <row r="148" s="1" customFormat="1" ht="17.25" customHeight="1">
      <c r="B148" s="318"/>
      <c r="C148" s="321" t="s">
        <v>1624</v>
      </c>
      <c r="D148" s="321"/>
      <c r="E148" s="321"/>
      <c r="F148" s="321" t="s">
        <v>1625</v>
      </c>
      <c r="G148" s="322"/>
      <c r="H148" s="321" t="s">
        <v>58</v>
      </c>
      <c r="I148" s="321" t="s">
        <v>61</v>
      </c>
      <c r="J148" s="321" t="s">
        <v>1626</v>
      </c>
      <c r="K148" s="320"/>
    </row>
    <row r="149" s="1" customFormat="1" ht="17.25" customHeight="1">
      <c r="B149" s="318"/>
      <c r="C149" s="323" t="s">
        <v>1627</v>
      </c>
      <c r="D149" s="323"/>
      <c r="E149" s="323"/>
      <c r="F149" s="324" t="s">
        <v>1628</v>
      </c>
      <c r="G149" s="325"/>
      <c r="H149" s="323"/>
      <c r="I149" s="323"/>
      <c r="J149" s="323" t="s">
        <v>1629</v>
      </c>
      <c r="K149" s="320"/>
    </row>
    <row r="150" s="1" customFormat="1" ht="5.25" customHeight="1">
      <c r="B150" s="331"/>
      <c r="C150" s="326"/>
      <c r="D150" s="326"/>
      <c r="E150" s="326"/>
      <c r="F150" s="326"/>
      <c r="G150" s="327"/>
      <c r="H150" s="326"/>
      <c r="I150" s="326"/>
      <c r="J150" s="326"/>
      <c r="K150" s="354"/>
    </row>
    <row r="151" s="1" customFormat="1" ht="15" customHeight="1">
      <c r="B151" s="331"/>
      <c r="C151" s="358" t="s">
        <v>1633</v>
      </c>
      <c r="D151" s="306"/>
      <c r="E151" s="306"/>
      <c r="F151" s="359" t="s">
        <v>1630</v>
      </c>
      <c r="G151" s="306"/>
      <c r="H151" s="358" t="s">
        <v>1670</v>
      </c>
      <c r="I151" s="358" t="s">
        <v>1632</v>
      </c>
      <c r="J151" s="358">
        <v>120</v>
      </c>
      <c r="K151" s="354"/>
    </row>
    <row r="152" s="1" customFormat="1" ht="15" customHeight="1">
      <c r="B152" s="331"/>
      <c r="C152" s="358" t="s">
        <v>1679</v>
      </c>
      <c r="D152" s="306"/>
      <c r="E152" s="306"/>
      <c r="F152" s="359" t="s">
        <v>1630</v>
      </c>
      <c r="G152" s="306"/>
      <c r="H152" s="358" t="s">
        <v>1690</v>
      </c>
      <c r="I152" s="358" t="s">
        <v>1632</v>
      </c>
      <c r="J152" s="358" t="s">
        <v>1681</v>
      </c>
      <c r="K152" s="354"/>
    </row>
    <row r="153" s="1" customFormat="1" ht="15" customHeight="1">
      <c r="B153" s="331"/>
      <c r="C153" s="358" t="s">
        <v>1578</v>
      </c>
      <c r="D153" s="306"/>
      <c r="E153" s="306"/>
      <c r="F153" s="359" t="s">
        <v>1630</v>
      </c>
      <c r="G153" s="306"/>
      <c r="H153" s="358" t="s">
        <v>1691</v>
      </c>
      <c r="I153" s="358" t="s">
        <v>1632</v>
      </c>
      <c r="J153" s="358" t="s">
        <v>1681</v>
      </c>
      <c r="K153" s="354"/>
    </row>
    <row r="154" s="1" customFormat="1" ht="15" customHeight="1">
      <c r="B154" s="331"/>
      <c r="C154" s="358" t="s">
        <v>1635</v>
      </c>
      <c r="D154" s="306"/>
      <c r="E154" s="306"/>
      <c r="F154" s="359" t="s">
        <v>1636</v>
      </c>
      <c r="G154" s="306"/>
      <c r="H154" s="358" t="s">
        <v>1670</v>
      </c>
      <c r="I154" s="358" t="s">
        <v>1632</v>
      </c>
      <c r="J154" s="358">
        <v>50</v>
      </c>
      <c r="K154" s="354"/>
    </row>
    <row r="155" s="1" customFormat="1" ht="15" customHeight="1">
      <c r="B155" s="331"/>
      <c r="C155" s="358" t="s">
        <v>1638</v>
      </c>
      <c r="D155" s="306"/>
      <c r="E155" s="306"/>
      <c r="F155" s="359" t="s">
        <v>1630</v>
      </c>
      <c r="G155" s="306"/>
      <c r="H155" s="358" t="s">
        <v>1670</v>
      </c>
      <c r="I155" s="358" t="s">
        <v>1640</v>
      </c>
      <c r="J155" s="358"/>
      <c r="K155" s="354"/>
    </row>
    <row r="156" s="1" customFormat="1" ht="15" customHeight="1">
      <c r="B156" s="331"/>
      <c r="C156" s="358" t="s">
        <v>1649</v>
      </c>
      <c r="D156" s="306"/>
      <c r="E156" s="306"/>
      <c r="F156" s="359" t="s">
        <v>1636</v>
      </c>
      <c r="G156" s="306"/>
      <c r="H156" s="358" t="s">
        <v>1670</v>
      </c>
      <c r="I156" s="358" t="s">
        <v>1632</v>
      </c>
      <c r="J156" s="358">
        <v>50</v>
      </c>
      <c r="K156" s="354"/>
    </row>
    <row r="157" s="1" customFormat="1" ht="15" customHeight="1">
      <c r="B157" s="331"/>
      <c r="C157" s="358" t="s">
        <v>1657</v>
      </c>
      <c r="D157" s="306"/>
      <c r="E157" s="306"/>
      <c r="F157" s="359" t="s">
        <v>1636</v>
      </c>
      <c r="G157" s="306"/>
      <c r="H157" s="358" t="s">
        <v>1670</v>
      </c>
      <c r="I157" s="358" t="s">
        <v>1632</v>
      </c>
      <c r="J157" s="358">
        <v>50</v>
      </c>
      <c r="K157" s="354"/>
    </row>
    <row r="158" s="1" customFormat="1" ht="15" customHeight="1">
      <c r="B158" s="331"/>
      <c r="C158" s="358" t="s">
        <v>1655</v>
      </c>
      <c r="D158" s="306"/>
      <c r="E158" s="306"/>
      <c r="F158" s="359" t="s">
        <v>1636</v>
      </c>
      <c r="G158" s="306"/>
      <c r="H158" s="358" t="s">
        <v>1670</v>
      </c>
      <c r="I158" s="358" t="s">
        <v>1632</v>
      </c>
      <c r="J158" s="358">
        <v>50</v>
      </c>
      <c r="K158" s="354"/>
    </row>
    <row r="159" s="1" customFormat="1" ht="15" customHeight="1">
      <c r="B159" s="331"/>
      <c r="C159" s="358" t="s">
        <v>200</v>
      </c>
      <c r="D159" s="306"/>
      <c r="E159" s="306"/>
      <c r="F159" s="359" t="s">
        <v>1630</v>
      </c>
      <c r="G159" s="306"/>
      <c r="H159" s="358" t="s">
        <v>1692</v>
      </c>
      <c r="I159" s="358" t="s">
        <v>1632</v>
      </c>
      <c r="J159" s="358" t="s">
        <v>1693</v>
      </c>
      <c r="K159" s="354"/>
    </row>
    <row r="160" s="1" customFormat="1" ht="15" customHeight="1">
      <c r="B160" s="331"/>
      <c r="C160" s="358" t="s">
        <v>1694</v>
      </c>
      <c r="D160" s="306"/>
      <c r="E160" s="306"/>
      <c r="F160" s="359" t="s">
        <v>1630</v>
      </c>
      <c r="G160" s="306"/>
      <c r="H160" s="358" t="s">
        <v>1695</v>
      </c>
      <c r="I160" s="358" t="s">
        <v>1665</v>
      </c>
      <c r="J160" s="358"/>
      <c r="K160" s="354"/>
    </row>
    <row r="161" s="1" customFormat="1" ht="15" customHeight="1">
      <c r="B161" s="360"/>
      <c r="C161" s="340"/>
      <c r="D161" s="340"/>
      <c r="E161" s="340"/>
      <c r="F161" s="340"/>
      <c r="G161" s="340"/>
      <c r="H161" s="340"/>
      <c r="I161" s="340"/>
      <c r="J161" s="340"/>
      <c r="K161" s="361"/>
    </row>
    <row r="162" s="1" customFormat="1" ht="18.75" customHeight="1">
      <c r="B162" s="342"/>
      <c r="C162" s="352"/>
      <c r="D162" s="352"/>
      <c r="E162" s="352"/>
      <c r="F162" s="362"/>
      <c r="G162" s="352"/>
      <c r="H162" s="352"/>
      <c r="I162" s="352"/>
      <c r="J162" s="352"/>
      <c r="K162" s="342"/>
    </row>
    <row r="163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="1" customFormat="1" ht="45" customHeight="1">
      <c r="B165" s="296"/>
      <c r="C165" s="297" t="s">
        <v>1696</v>
      </c>
      <c r="D165" s="297"/>
      <c r="E165" s="297"/>
      <c r="F165" s="297"/>
      <c r="G165" s="297"/>
      <c r="H165" s="297"/>
      <c r="I165" s="297"/>
      <c r="J165" s="297"/>
      <c r="K165" s="298"/>
    </row>
    <row r="166" s="1" customFormat="1" ht="17.25" customHeight="1">
      <c r="B166" s="296"/>
      <c r="C166" s="321" t="s">
        <v>1624</v>
      </c>
      <c r="D166" s="321"/>
      <c r="E166" s="321"/>
      <c r="F166" s="321" t="s">
        <v>1625</v>
      </c>
      <c r="G166" s="363"/>
      <c r="H166" s="364" t="s">
        <v>58</v>
      </c>
      <c r="I166" s="364" t="s">
        <v>61</v>
      </c>
      <c r="J166" s="321" t="s">
        <v>1626</v>
      </c>
      <c r="K166" s="298"/>
    </row>
    <row r="167" s="1" customFormat="1" ht="17.25" customHeight="1">
      <c r="B167" s="299"/>
      <c r="C167" s="323" t="s">
        <v>1627</v>
      </c>
      <c r="D167" s="323"/>
      <c r="E167" s="323"/>
      <c r="F167" s="324" t="s">
        <v>1628</v>
      </c>
      <c r="G167" s="365"/>
      <c r="H167" s="366"/>
      <c r="I167" s="366"/>
      <c r="J167" s="323" t="s">
        <v>1629</v>
      </c>
      <c r="K167" s="301"/>
    </row>
    <row r="168" s="1" customFormat="1" ht="5.25" customHeight="1">
      <c r="B168" s="331"/>
      <c r="C168" s="326"/>
      <c r="D168" s="326"/>
      <c r="E168" s="326"/>
      <c r="F168" s="326"/>
      <c r="G168" s="327"/>
      <c r="H168" s="326"/>
      <c r="I168" s="326"/>
      <c r="J168" s="326"/>
      <c r="K168" s="354"/>
    </row>
    <row r="169" s="1" customFormat="1" ht="15" customHeight="1">
      <c r="B169" s="331"/>
      <c r="C169" s="306" t="s">
        <v>1633</v>
      </c>
      <c r="D169" s="306"/>
      <c r="E169" s="306"/>
      <c r="F169" s="329" t="s">
        <v>1630</v>
      </c>
      <c r="G169" s="306"/>
      <c r="H169" s="306" t="s">
        <v>1670</v>
      </c>
      <c r="I169" s="306" t="s">
        <v>1632</v>
      </c>
      <c r="J169" s="306">
        <v>120</v>
      </c>
      <c r="K169" s="354"/>
    </row>
    <row r="170" s="1" customFormat="1" ht="15" customHeight="1">
      <c r="B170" s="331"/>
      <c r="C170" s="306" t="s">
        <v>1679</v>
      </c>
      <c r="D170" s="306"/>
      <c r="E170" s="306"/>
      <c r="F170" s="329" t="s">
        <v>1630</v>
      </c>
      <c r="G170" s="306"/>
      <c r="H170" s="306" t="s">
        <v>1680</v>
      </c>
      <c r="I170" s="306" t="s">
        <v>1632</v>
      </c>
      <c r="J170" s="306" t="s">
        <v>1681</v>
      </c>
      <c r="K170" s="354"/>
    </row>
    <row r="171" s="1" customFormat="1" ht="15" customHeight="1">
      <c r="B171" s="331"/>
      <c r="C171" s="306" t="s">
        <v>1578</v>
      </c>
      <c r="D171" s="306"/>
      <c r="E171" s="306"/>
      <c r="F171" s="329" t="s">
        <v>1630</v>
      </c>
      <c r="G171" s="306"/>
      <c r="H171" s="306" t="s">
        <v>1697</v>
      </c>
      <c r="I171" s="306" t="s">
        <v>1632</v>
      </c>
      <c r="J171" s="306" t="s">
        <v>1681</v>
      </c>
      <c r="K171" s="354"/>
    </row>
    <row r="172" s="1" customFormat="1" ht="15" customHeight="1">
      <c r="B172" s="331"/>
      <c r="C172" s="306" t="s">
        <v>1635</v>
      </c>
      <c r="D172" s="306"/>
      <c r="E172" s="306"/>
      <c r="F172" s="329" t="s">
        <v>1636</v>
      </c>
      <c r="G172" s="306"/>
      <c r="H172" s="306" t="s">
        <v>1697</v>
      </c>
      <c r="I172" s="306" t="s">
        <v>1632</v>
      </c>
      <c r="J172" s="306">
        <v>50</v>
      </c>
      <c r="K172" s="354"/>
    </row>
    <row r="173" s="1" customFormat="1" ht="15" customHeight="1">
      <c r="B173" s="331"/>
      <c r="C173" s="306" t="s">
        <v>1638</v>
      </c>
      <c r="D173" s="306"/>
      <c r="E173" s="306"/>
      <c r="F173" s="329" t="s">
        <v>1630</v>
      </c>
      <c r="G173" s="306"/>
      <c r="H173" s="306" t="s">
        <v>1697</v>
      </c>
      <c r="I173" s="306" t="s">
        <v>1640</v>
      </c>
      <c r="J173" s="306"/>
      <c r="K173" s="354"/>
    </row>
    <row r="174" s="1" customFormat="1" ht="15" customHeight="1">
      <c r="B174" s="331"/>
      <c r="C174" s="306" t="s">
        <v>1649</v>
      </c>
      <c r="D174" s="306"/>
      <c r="E174" s="306"/>
      <c r="F174" s="329" t="s">
        <v>1636</v>
      </c>
      <c r="G174" s="306"/>
      <c r="H174" s="306" t="s">
        <v>1697</v>
      </c>
      <c r="I174" s="306" t="s">
        <v>1632</v>
      </c>
      <c r="J174" s="306">
        <v>50</v>
      </c>
      <c r="K174" s="354"/>
    </row>
    <row r="175" s="1" customFormat="1" ht="15" customHeight="1">
      <c r="B175" s="331"/>
      <c r="C175" s="306" t="s">
        <v>1657</v>
      </c>
      <c r="D175" s="306"/>
      <c r="E175" s="306"/>
      <c r="F175" s="329" t="s">
        <v>1636</v>
      </c>
      <c r="G175" s="306"/>
      <c r="H175" s="306" t="s">
        <v>1697</v>
      </c>
      <c r="I175" s="306" t="s">
        <v>1632</v>
      </c>
      <c r="J175" s="306">
        <v>50</v>
      </c>
      <c r="K175" s="354"/>
    </row>
    <row r="176" s="1" customFormat="1" ht="15" customHeight="1">
      <c r="B176" s="331"/>
      <c r="C176" s="306" t="s">
        <v>1655</v>
      </c>
      <c r="D176" s="306"/>
      <c r="E176" s="306"/>
      <c r="F176" s="329" t="s">
        <v>1636</v>
      </c>
      <c r="G176" s="306"/>
      <c r="H176" s="306" t="s">
        <v>1697</v>
      </c>
      <c r="I176" s="306" t="s">
        <v>1632</v>
      </c>
      <c r="J176" s="306">
        <v>50</v>
      </c>
      <c r="K176" s="354"/>
    </row>
    <row r="177" s="1" customFormat="1" ht="15" customHeight="1">
      <c r="B177" s="331"/>
      <c r="C177" s="306" t="s">
        <v>211</v>
      </c>
      <c r="D177" s="306"/>
      <c r="E177" s="306"/>
      <c r="F177" s="329" t="s">
        <v>1630</v>
      </c>
      <c r="G177" s="306"/>
      <c r="H177" s="306" t="s">
        <v>1698</v>
      </c>
      <c r="I177" s="306" t="s">
        <v>1699</v>
      </c>
      <c r="J177" s="306"/>
      <c r="K177" s="354"/>
    </row>
    <row r="178" s="1" customFormat="1" ht="15" customHeight="1">
      <c r="B178" s="331"/>
      <c r="C178" s="306" t="s">
        <v>61</v>
      </c>
      <c r="D178" s="306"/>
      <c r="E178" s="306"/>
      <c r="F178" s="329" t="s">
        <v>1630</v>
      </c>
      <c r="G178" s="306"/>
      <c r="H178" s="306" t="s">
        <v>1700</v>
      </c>
      <c r="I178" s="306" t="s">
        <v>1701</v>
      </c>
      <c r="J178" s="306">
        <v>1</v>
      </c>
      <c r="K178" s="354"/>
    </row>
    <row r="179" s="1" customFormat="1" ht="15" customHeight="1">
      <c r="B179" s="331"/>
      <c r="C179" s="306" t="s">
        <v>57</v>
      </c>
      <c r="D179" s="306"/>
      <c r="E179" s="306"/>
      <c r="F179" s="329" t="s">
        <v>1630</v>
      </c>
      <c r="G179" s="306"/>
      <c r="H179" s="306" t="s">
        <v>1702</v>
      </c>
      <c r="I179" s="306" t="s">
        <v>1632</v>
      </c>
      <c r="J179" s="306">
        <v>20</v>
      </c>
      <c r="K179" s="354"/>
    </row>
    <row r="180" s="1" customFormat="1" ht="15" customHeight="1">
      <c r="B180" s="331"/>
      <c r="C180" s="306" t="s">
        <v>58</v>
      </c>
      <c r="D180" s="306"/>
      <c r="E180" s="306"/>
      <c r="F180" s="329" t="s">
        <v>1630</v>
      </c>
      <c r="G180" s="306"/>
      <c r="H180" s="306" t="s">
        <v>1703</v>
      </c>
      <c r="I180" s="306" t="s">
        <v>1632</v>
      </c>
      <c r="J180" s="306">
        <v>255</v>
      </c>
      <c r="K180" s="354"/>
    </row>
    <row r="181" s="1" customFormat="1" ht="15" customHeight="1">
      <c r="B181" s="331"/>
      <c r="C181" s="306" t="s">
        <v>212</v>
      </c>
      <c r="D181" s="306"/>
      <c r="E181" s="306"/>
      <c r="F181" s="329" t="s">
        <v>1630</v>
      </c>
      <c r="G181" s="306"/>
      <c r="H181" s="306" t="s">
        <v>1594</v>
      </c>
      <c r="I181" s="306" t="s">
        <v>1632</v>
      </c>
      <c r="J181" s="306">
        <v>10</v>
      </c>
      <c r="K181" s="354"/>
    </row>
    <row r="182" s="1" customFormat="1" ht="15" customHeight="1">
      <c r="B182" s="331"/>
      <c r="C182" s="306" t="s">
        <v>213</v>
      </c>
      <c r="D182" s="306"/>
      <c r="E182" s="306"/>
      <c r="F182" s="329" t="s">
        <v>1630</v>
      </c>
      <c r="G182" s="306"/>
      <c r="H182" s="306" t="s">
        <v>1704</v>
      </c>
      <c r="I182" s="306" t="s">
        <v>1665</v>
      </c>
      <c r="J182" s="306"/>
      <c r="K182" s="354"/>
    </row>
    <row r="183" s="1" customFormat="1" ht="15" customHeight="1">
      <c r="B183" s="331"/>
      <c r="C183" s="306" t="s">
        <v>1705</v>
      </c>
      <c r="D183" s="306"/>
      <c r="E183" s="306"/>
      <c r="F183" s="329" t="s">
        <v>1630</v>
      </c>
      <c r="G183" s="306"/>
      <c r="H183" s="306" t="s">
        <v>1706</v>
      </c>
      <c r="I183" s="306" t="s">
        <v>1665</v>
      </c>
      <c r="J183" s="306"/>
      <c r="K183" s="354"/>
    </row>
    <row r="184" s="1" customFormat="1" ht="15" customHeight="1">
      <c r="B184" s="331"/>
      <c r="C184" s="306" t="s">
        <v>1694</v>
      </c>
      <c r="D184" s="306"/>
      <c r="E184" s="306"/>
      <c r="F184" s="329" t="s">
        <v>1630</v>
      </c>
      <c r="G184" s="306"/>
      <c r="H184" s="306" t="s">
        <v>1707</v>
      </c>
      <c r="I184" s="306" t="s">
        <v>1665</v>
      </c>
      <c r="J184" s="306"/>
      <c r="K184" s="354"/>
    </row>
    <row r="185" s="1" customFormat="1" ht="15" customHeight="1">
      <c r="B185" s="331"/>
      <c r="C185" s="306" t="s">
        <v>215</v>
      </c>
      <c r="D185" s="306"/>
      <c r="E185" s="306"/>
      <c r="F185" s="329" t="s">
        <v>1636</v>
      </c>
      <c r="G185" s="306"/>
      <c r="H185" s="306" t="s">
        <v>1708</v>
      </c>
      <c r="I185" s="306" t="s">
        <v>1632</v>
      </c>
      <c r="J185" s="306">
        <v>50</v>
      </c>
      <c r="K185" s="354"/>
    </row>
    <row r="186" s="1" customFormat="1" ht="15" customHeight="1">
      <c r="B186" s="331"/>
      <c r="C186" s="306" t="s">
        <v>1709</v>
      </c>
      <c r="D186" s="306"/>
      <c r="E186" s="306"/>
      <c r="F186" s="329" t="s">
        <v>1636</v>
      </c>
      <c r="G186" s="306"/>
      <c r="H186" s="306" t="s">
        <v>1710</v>
      </c>
      <c r="I186" s="306" t="s">
        <v>1711</v>
      </c>
      <c r="J186" s="306"/>
      <c r="K186" s="354"/>
    </row>
    <row r="187" s="1" customFormat="1" ht="15" customHeight="1">
      <c r="B187" s="331"/>
      <c r="C187" s="306" t="s">
        <v>1712</v>
      </c>
      <c r="D187" s="306"/>
      <c r="E187" s="306"/>
      <c r="F187" s="329" t="s">
        <v>1636</v>
      </c>
      <c r="G187" s="306"/>
      <c r="H187" s="306" t="s">
        <v>1713</v>
      </c>
      <c r="I187" s="306" t="s">
        <v>1711</v>
      </c>
      <c r="J187" s="306"/>
      <c r="K187" s="354"/>
    </row>
    <row r="188" s="1" customFormat="1" ht="15" customHeight="1">
      <c r="B188" s="331"/>
      <c r="C188" s="306" t="s">
        <v>1714</v>
      </c>
      <c r="D188" s="306"/>
      <c r="E188" s="306"/>
      <c r="F188" s="329" t="s">
        <v>1636</v>
      </c>
      <c r="G188" s="306"/>
      <c r="H188" s="306" t="s">
        <v>1715</v>
      </c>
      <c r="I188" s="306" t="s">
        <v>1711</v>
      </c>
      <c r="J188" s="306"/>
      <c r="K188" s="354"/>
    </row>
    <row r="189" s="1" customFormat="1" ht="15" customHeight="1">
      <c r="B189" s="331"/>
      <c r="C189" s="367" t="s">
        <v>1716</v>
      </c>
      <c r="D189" s="306"/>
      <c r="E189" s="306"/>
      <c r="F189" s="329" t="s">
        <v>1636</v>
      </c>
      <c r="G189" s="306"/>
      <c r="H189" s="306" t="s">
        <v>1717</v>
      </c>
      <c r="I189" s="306" t="s">
        <v>1718</v>
      </c>
      <c r="J189" s="368" t="s">
        <v>1719</v>
      </c>
      <c r="K189" s="354"/>
    </row>
    <row r="190" s="1" customFormat="1" ht="15" customHeight="1">
      <c r="B190" s="331"/>
      <c r="C190" s="367" t="s">
        <v>46</v>
      </c>
      <c r="D190" s="306"/>
      <c r="E190" s="306"/>
      <c r="F190" s="329" t="s">
        <v>1630</v>
      </c>
      <c r="G190" s="306"/>
      <c r="H190" s="303" t="s">
        <v>1720</v>
      </c>
      <c r="I190" s="306" t="s">
        <v>1721</v>
      </c>
      <c r="J190" s="306"/>
      <c r="K190" s="354"/>
    </row>
    <row r="191" s="1" customFormat="1" ht="15" customHeight="1">
      <c r="B191" s="331"/>
      <c r="C191" s="367" t="s">
        <v>1722</v>
      </c>
      <c r="D191" s="306"/>
      <c r="E191" s="306"/>
      <c r="F191" s="329" t="s">
        <v>1630</v>
      </c>
      <c r="G191" s="306"/>
      <c r="H191" s="306" t="s">
        <v>1723</v>
      </c>
      <c r="I191" s="306" t="s">
        <v>1665</v>
      </c>
      <c r="J191" s="306"/>
      <c r="K191" s="354"/>
    </row>
    <row r="192" s="1" customFormat="1" ht="15" customHeight="1">
      <c r="B192" s="331"/>
      <c r="C192" s="367" t="s">
        <v>1724</v>
      </c>
      <c r="D192" s="306"/>
      <c r="E192" s="306"/>
      <c r="F192" s="329" t="s">
        <v>1630</v>
      </c>
      <c r="G192" s="306"/>
      <c r="H192" s="306" t="s">
        <v>1725</v>
      </c>
      <c r="I192" s="306" t="s">
        <v>1665</v>
      </c>
      <c r="J192" s="306"/>
      <c r="K192" s="354"/>
    </row>
    <row r="193" s="1" customFormat="1" ht="15" customHeight="1">
      <c r="B193" s="331"/>
      <c r="C193" s="367" t="s">
        <v>1726</v>
      </c>
      <c r="D193" s="306"/>
      <c r="E193" s="306"/>
      <c r="F193" s="329" t="s">
        <v>1636</v>
      </c>
      <c r="G193" s="306"/>
      <c r="H193" s="306" t="s">
        <v>1727</v>
      </c>
      <c r="I193" s="306" t="s">
        <v>1665</v>
      </c>
      <c r="J193" s="306"/>
      <c r="K193" s="354"/>
    </row>
    <row r="194" s="1" customFormat="1" ht="15" customHeight="1">
      <c r="B194" s="360"/>
      <c r="C194" s="369"/>
      <c r="D194" s="340"/>
      <c r="E194" s="340"/>
      <c r="F194" s="340"/>
      <c r="G194" s="340"/>
      <c r="H194" s="340"/>
      <c r="I194" s="340"/>
      <c r="J194" s="340"/>
      <c r="K194" s="361"/>
    </row>
    <row r="195" s="1" customFormat="1" ht="18.75" customHeight="1">
      <c r="B195" s="342"/>
      <c r="C195" s="352"/>
      <c r="D195" s="352"/>
      <c r="E195" s="352"/>
      <c r="F195" s="362"/>
      <c r="G195" s="352"/>
      <c r="H195" s="352"/>
      <c r="I195" s="352"/>
      <c r="J195" s="352"/>
      <c r="K195" s="342"/>
    </row>
    <row r="196" s="1" customFormat="1" ht="18.75" customHeight="1">
      <c r="B196" s="342"/>
      <c r="C196" s="352"/>
      <c r="D196" s="352"/>
      <c r="E196" s="352"/>
      <c r="F196" s="362"/>
      <c r="G196" s="352"/>
      <c r="H196" s="352"/>
      <c r="I196" s="352"/>
      <c r="J196" s="352"/>
      <c r="K196" s="342"/>
    </row>
    <row r="197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="1" customFormat="1" ht="21">
      <c r="B199" s="296"/>
      <c r="C199" s="297" t="s">
        <v>1728</v>
      </c>
      <c r="D199" s="297"/>
      <c r="E199" s="297"/>
      <c r="F199" s="297"/>
      <c r="G199" s="297"/>
      <c r="H199" s="297"/>
      <c r="I199" s="297"/>
      <c r="J199" s="297"/>
      <c r="K199" s="298"/>
    </row>
    <row r="200" s="1" customFormat="1" ht="25.5" customHeight="1">
      <c r="B200" s="296"/>
      <c r="C200" s="370" t="s">
        <v>1729</v>
      </c>
      <c r="D200" s="370"/>
      <c r="E200" s="370"/>
      <c r="F200" s="370" t="s">
        <v>1730</v>
      </c>
      <c r="G200" s="371"/>
      <c r="H200" s="370" t="s">
        <v>1731</v>
      </c>
      <c r="I200" s="370"/>
      <c r="J200" s="370"/>
      <c r="K200" s="298"/>
    </row>
    <row r="201" s="1" customFormat="1" ht="5.25" customHeight="1">
      <c r="B201" s="331"/>
      <c r="C201" s="326"/>
      <c r="D201" s="326"/>
      <c r="E201" s="326"/>
      <c r="F201" s="326"/>
      <c r="G201" s="352"/>
      <c r="H201" s="326"/>
      <c r="I201" s="326"/>
      <c r="J201" s="326"/>
      <c r="K201" s="354"/>
    </row>
    <row r="202" s="1" customFormat="1" ht="15" customHeight="1">
      <c r="B202" s="331"/>
      <c r="C202" s="306" t="s">
        <v>1721</v>
      </c>
      <c r="D202" s="306"/>
      <c r="E202" s="306"/>
      <c r="F202" s="329" t="s">
        <v>47</v>
      </c>
      <c r="G202" s="306"/>
      <c r="H202" s="306" t="s">
        <v>1732</v>
      </c>
      <c r="I202" s="306"/>
      <c r="J202" s="306"/>
      <c r="K202" s="354"/>
    </row>
    <row r="203" s="1" customFormat="1" ht="15" customHeight="1">
      <c r="B203" s="331"/>
      <c r="C203" s="306"/>
      <c r="D203" s="306"/>
      <c r="E203" s="306"/>
      <c r="F203" s="329" t="s">
        <v>48</v>
      </c>
      <c r="G203" s="306"/>
      <c r="H203" s="306" t="s">
        <v>1733</v>
      </c>
      <c r="I203" s="306"/>
      <c r="J203" s="306"/>
      <c r="K203" s="354"/>
    </row>
    <row r="204" s="1" customFormat="1" ht="15" customHeight="1">
      <c r="B204" s="331"/>
      <c r="C204" s="306"/>
      <c r="D204" s="306"/>
      <c r="E204" s="306"/>
      <c r="F204" s="329" t="s">
        <v>51</v>
      </c>
      <c r="G204" s="306"/>
      <c r="H204" s="306" t="s">
        <v>1734</v>
      </c>
      <c r="I204" s="306"/>
      <c r="J204" s="306"/>
      <c r="K204" s="354"/>
    </row>
    <row r="205" s="1" customFormat="1" ht="15" customHeight="1">
      <c r="B205" s="331"/>
      <c r="C205" s="306"/>
      <c r="D205" s="306"/>
      <c r="E205" s="306"/>
      <c r="F205" s="329" t="s">
        <v>49</v>
      </c>
      <c r="G205" s="306"/>
      <c r="H205" s="306" t="s">
        <v>1735</v>
      </c>
      <c r="I205" s="306"/>
      <c r="J205" s="306"/>
      <c r="K205" s="354"/>
    </row>
    <row r="206" s="1" customFormat="1" ht="15" customHeight="1">
      <c r="B206" s="331"/>
      <c r="C206" s="306"/>
      <c r="D206" s="306"/>
      <c r="E206" s="306"/>
      <c r="F206" s="329" t="s">
        <v>50</v>
      </c>
      <c r="G206" s="306"/>
      <c r="H206" s="306" t="s">
        <v>1736</v>
      </c>
      <c r="I206" s="306"/>
      <c r="J206" s="306"/>
      <c r="K206" s="354"/>
    </row>
    <row r="207" s="1" customFormat="1" ht="15" customHeight="1">
      <c r="B207" s="331"/>
      <c r="C207" s="306"/>
      <c r="D207" s="306"/>
      <c r="E207" s="306"/>
      <c r="F207" s="329"/>
      <c r="G207" s="306"/>
      <c r="H207" s="306"/>
      <c r="I207" s="306"/>
      <c r="J207" s="306"/>
      <c r="K207" s="354"/>
    </row>
    <row r="208" s="1" customFormat="1" ht="15" customHeight="1">
      <c r="B208" s="331"/>
      <c r="C208" s="306" t="s">
        <v>1677</v>
      </c>
      <c r="D208" s="306"/>
      <c r="E208" s="306"/>
      <c r="F208" s="329" t="s">
        <v>83</v>
      </c>
      <c r="G208" s="306"/>
      <c r="H208" s="306" t="s">
        <v>1737</v>
      </c>
      <c r="I208" s="306"/>
      <c r="J208" s="306"/>
      <c r="K208" s="354"/>
    </row>
    <row r="209" s="1" customFormat="1" ht="15" customHeight="1">
      <c r="B209" s="331"/>
      <c r="C209" s="306"/>
      <c r="D209" s="306"/>
      <c r="E209" s="306"/>
      <c r="F209" s="329" t="s">
        <v>1573</v>
      </c>
      <c r="G209" s="306"/>
      <c r="H209" s="306" t="s">
        <v>1574</v>
      </c>
      <c r="I209" s="306"/>
      <c r="J209" s="306"/>
      <c r="K209" s="354"/>
    </row>
    <row r="210" s="1" customFormat="1" ht="15" customHeight="1">
      <c r="B210" s="331"/>
      <c r="C210" s="306"/>
      <c r="D210" s="306"/>
      <c r="E210" s="306"/>
      <c r="F210" s="329" t="s">
        <v>1571</v>
      </c>
      <c r="G210" s="306"/>
      <c r="H210" s="306" t="s">
        <v>1738</v>
      </c>
      <c r="I210" s="306"/>
      <c r="J210" s="306"/>
      <c r="K210" s="354"/>
    </row>
    <row r="211" s="1" customFormat="1" ht="15" customHeight="1">
      <c r="B211" s="372"/>
      <c r="C211" s="306"/>
      <c r="D211" s="306"/>
      <c r="E211" s="306"/>
      <c r="F211" s="329" t="s">
        <v>192</v>
      </c>
      <c r="G211" s="367"/>
      <c r="H211" s="358" t="s">
        <v>1575</v>
      </c>
      <c r="I211" s="358"/>
      <c r="J211" s="358"/>
      <c r="K211" s="373"/>
    </row>
    <row r="212" s="1" customFormat="1" ht="15" customHeight="1">
      <c r="B212" s="372"/>
      <c r="C212" s="306"/>
      <c r="D212" s="306"/>
      <c r="E212" s="306"/>
      <c r="F212" s="329" t="s">
        <v>1576</v>
      </c>
      <c r="G212" s="367"/>
      <c r="H212" s="358" t="s">
        <v>1739</v>
      </c>
      <c r="I212" s="358"/>
      <c r="J212" s="358"/>
      <c r="K212" s="373"/>
    </row>
    <row r="213" s="1" customFormat="1" ht="15" customHeight="1">
      <c r="B213" s="372"/>
      <c r="C213" s="306"/>
      <c r="D213" s="306"/>
      <c r="E213" s="306"/>
      <c r="F213" s="329"/>
      <c r="G213" s="367"/>
      <c r="H213" s="358"/>
      <c r="I213" s="358"/>
      <c r="J213" s="358"/>
      <c r="K213" s="373"/>
    </row>
    <row r="214" s="1" customFormat="1" ht="15" customHeight="1">
      <c r="B214" s="372"/>
      <c r="C214" s="306" t="s">
        <v>1701</v>
      </c>
      <c r="D214" s="306"/>
      <c r="E214" s="306"/>
      <c r="F214" s="329">
        <v>1</v>
      </c>
      <c r="G214" s="367"/>
      <c r="H214" s="358" t="s">
        <v>1740</v>
      </c>
      <c r="I214" s="358"/>
      <c r="J214" s="358"/>
      <c r="K214" s="373"/>
    </row>
    <row r="215" s="1" customFormat="1" ht="15" customHeight="1">
      <c r="B215" s="372"/>
      <c r="C215" s="306"/>
      <c r="D215" s="306"/>
      <c r="E215" s="306"/>
      <c r="F215" s="329">
        <v>2</v>
      </c>
      <c r="G215" s="367"/>
      <c r="H215" s="358" t="s">
        <v>1741</v>
      </c>
      <c r="I215" s="358"/>
      <c r="J215" s="358"/>
      <c r="K215" s="373"/>
    </row>
    <row r="216" s="1" customFormat="1" ht="15" customHeight="1">
      <c r="B216" s="372"/>
      <c r="C216" s="306"/>
      <c r="D216" s="306"/>
      <c r="E216" s="306"/>
      <c r="F216" s="329">
        <v>3</v>
      </c>
      <c r="G216" s="367"/>
      <c r="H216" s="358" t="s">
        <v>1742</v>
      </c>
      <c r="I216" s="358"/>
      <c r="J216" s="358"/>
      <c r="K216" s="373"/>
    </row>
    <row r="217" s="1" customFormat="1" ht="15" customHeight="1">
      <c r="B217" s="372"/>
      <c r="C217" s="306"/>
      <c r="D217" s="306"/>
      <c r="E217" s="306"/>
      <c r="F217" s="329">
        <v>4</v>
      </c>
      <c r="G217" s="367"/>
      <c r="H217" s="358" t="s">
        <v>1743</v>
      </c>
      <c r="I217" s="358"/>
      <c r="J217" s="358"/>
      <c r="K217" s="373"/>
    </row>
    <row r="218" s="1" customFormat="1" ht="12.75" customHeight="1">
      <c r="B218" s="374"/>
      <c r="C218" s="375"/>
      <c r="D218" s="375"/>
      <c r="E218" s="375"/>
      <c r="F218" s="375"/>
      <c r="G218" s="375"/>
      <c r="H218" s="375"/>
      <c r="I218" s="375"/>
      <c r="J218" s="375"/>
      <c r="K218" s="37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270" t="s">
        <v>654</v>
      </c>
      <c r="BA2" s="270" t="s">
        <v>655</v>
      </c>
      <c r="BB2" s="270" t="s">
        <v>230</v>
      </c>
      <c r="BC2" s="270" t="s">
        <v>721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722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04 - 5K3-7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04 - 5K3-7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8.0106426000000006</v>
      </c>
      <c r="S86" s="97"/>
      <c r="T86" s="187">
        <f>T87+T102</f>
        <v>0.22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7.7190349999999999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7.7190349999999999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442</v>
      </c>
      <c r="F89" s="207" t="s">
        <v>443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2.5018799999999999</v>
      </c>
      <c r="R89" s="214">
        <f>Q89*H89</f>
        <v>7.5056399999999996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8.7100000000000009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0.21339500000000003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723</v>
      </c>
      <c r="G91" s="219"/>
      <c r="H91" s="223">
        <v>8.7100000000000009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724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8.7100000000000009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8.7100000000000009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0.22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2.2000000000000002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725</v>
      </c>
      <c r="G99" s="219"/>
      <c r="H99" s="223">
        <v>2.2000000000000002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7.7190000000000003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0.29160760000000002</v>
      </c>
      <c r="S102" s="197"/>
      <c r="T102" s="199">
        <f>T103+T115</f>
        <v>0.22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0.28875000000000001</v>
      </c>
      <c r="S103" s="197"/>
      <c r="T103" s="199">
        <f>SUM(T104:T114)</f>
        <v>0.22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275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0.01375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726</v>
      </c>
      <c r="G105" s="219"/>
      <c r="H105" s="223">
        <v>275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0.27500000000000002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0.27500000000000002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727</v>
      </c>
      <c r="G108" s="219"/>
      <c r="H108" s="223">
        <v>0.27500000000000002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220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0.22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728</v>
      </c>
      <c r="G110" s="219"/>
      <c r="H110" s="223">
        <v>220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220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729</v>
      </c>
      <c r="G113" s="219"/>
      <c r="H113" s="223">
        <v>220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0.28899999999999998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0.0028576000000000001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8.9299999999999997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0.0028576000000000001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730</v>
      </c>
      <c r="G118" s="219"/>
      <c r="H118" s="223">
        <v>8.9299999999999997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EQwXCT5dkdruHs1/2LdhIZJqSsX7qmjqBnWg71TLm+FzNoVfZqFpA8N+0eieCz8tW1aj3FSUM6po4gqGWO0SIg==" hashValue="UaKzpj0SFRZaczn0T5vsCcBuL5uo8/FmF/8IMkU2DCrGmfp6fcRg/sCiEdc/EtgHHFvhZ6qGPLje15aKaAK3q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  <c r="AZ2" s="270" t="s">
        <v>654</v>
      </c>
      <c r="BA2" s="270" t="s">
        <v>655</v>
      </c>
      <c r="BB2" s="270" t="s">
        <v>230</v>
      </c>
      <c r="BC2" s="270" t="s">
        <v>369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731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05 - 5K4-2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05 - 5K4-2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5.4417372000000004</v>
      </c>
      <c r="S86" s="97"/>
      <c r="T86" s="187">
        <f>T87+T102</f>
        <v>0.16500000000000001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5.2242600000000001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5.2242600000000001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442</v>
      </c>
      <c r="F89" s="207" t="s">
        <v>443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2.5018799999999999</v>
      </c>
      <c r="R89" s="214">
        <f>Q89*H89</f>
        <v>5.0037599999999998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0.2205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732</v>
      </c>
      <c r="G91" s="219"/>
      <c r="H91" s="223">
        <v>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733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0.16500000000000001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1.6499999999999999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734</v>
      </c>
      <c r="G99" s="219"/>
      <c r="H99" s="223">
        <v>1.6499999999999999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5.2240000000000002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0.21747720000000001</v>
      </c>
      <c r="S102" s="197"/>
      <c r="T102" s="199">
        <f>T103+T115</f>
        <v>0.16500000000000001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0.21525</v>
      </c>
      <c r="S103" s="197"/>
      <c r="T103" s="199">
        <f>SUM(T104:T114)</f>
        <v>0.16500000000000001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205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0.01025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735</v>
      </c>
      <c r="G105" s="219"/>
      <c r="H105" s="223">
        <v>205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0.20499999999999999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0.20499999999999999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736</v>
      </c>
      <c r="G108" s="219"/>
      <c r="H108" s="223">
        <v>0.20499999999999999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165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0.16500000000000001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737</v>
      </c>
      <c r="G110" s="219"/>
      <c r="H110" s="223">
        <v>165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165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738</v>
      </c>
      <c r="G113" s="219"/>
      <c r="H113" s="223">
        <v>165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0.215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0.0022272000000000004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6.96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0.0022272000000000004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739</v>
      </c>
      <c r="G118" s="219"/>
      <c r="H118" s="223">
        <v>6.96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53Kiy59MESve6/VCkJNYnPDPelHuak+yRbcgb0EZz2UJtCEvLk5VjocYHZin3clNE1C+p6+FTunhxJKxQrGGMQ==" hashValue="UApXMP10QAt/8qlCMfgT4grzGqIRTUgmjOBif2TIg6MPo2ZmbcXV8lGCkS5+rvDHYnNVoxhEgIxtGlOs+6opEA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270" t="s">
        <v>654</v>
      </c>
      <c r="BA2" s="270" t="s">
        <v>655</v>
      </c>
      <c r="BB2" s="270" t="s">
        <v>230</v>
      </c>
      <c r="BC2" s="270" t="s">
        <v>740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06 - 5K4-3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06 - 5K4-3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5.4564371999999999</v>
      </c>
      <c r="S86" s="97"/>
      <c r="T86" s="187">
        <f>T87+T102</f>
        <v>0.16500000000000001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5.2389599999999996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5.2389599999999996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442</v>
      </c>
      <c r="F89" s="207" t="s">
        <v>443</v>
      </c>
      <c r="G89" s="208" t="s">
        <v>380</v>
      </c>
      <c r="H89" s="209">
        <v>2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2.5018799999999999</v>
      </c>
      <c r="R89" s="214">
        <f>Q89*H89</f>
        <v>5.0037599999999998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9.5999999999999996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0.23519999999999999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742</v>
      </c>
      <c r="G91" s="219"/>
      <c r="H91" s="223">
        <v>9.5999999999999996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743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9.5999999999999996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9.5999999999999996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0.16500000000000001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1.6499999999999999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734</v>
      </c>
      <c r="G99" s="219"/>
      <c r="H99" s="223">
        <v>1.6499999999999999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5.2389999999999999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0.21747720000000001</v>
      </c>
      <c r="S102" s="197"/>
      <c r="T102" s="199">
        <f>T103+T115</f>
        <v>0.16500000000000001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0.21525</v>
      </c>
      <c r="S103" s="197"/>
      <c r="T103" s="199">
        <f>SUM(T104:T114)</f>
        <v>0.16500000000000001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205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0.01025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735</v>
      </c>
      <c r="G105" s="219"/>
      <c r="H105" s="223">
        <v>205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0.20499999999999999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0.20499999999999999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736</v>
      </c>
      <c r="G108" s="219"/>
      <c r="H108" s="223">
        <v>0.20499999999999999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165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0.16500000000000001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737</v>
      </c>
      <c r="G110" s="219"/>
      <c r="H110" s="223">
        <v>165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165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738</v>
      </c>
      <c r="G113" s="219"/>
      <c r="H113" s="223">
        <v>165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0.215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0.0022272000000000004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6.96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0.0022272000000000004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739</v>
      </c>
      <c r="G118" s="219"/>
      <c r="H118" s="223">
        <v>6.96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hlvLC/MoLwb02TqJAwWz9e7Y3laCr3PjaPAymRtzsXhs6zv3IKihjtptmxFSLiz9AaOp43iAR/9gTTQddycXog==" hashValue="0xYJ3lylSFPnMxi39Cu73O7DsSn3RDLmRJzQlWAccePVFv6pbB/m/dY2eYO3JAmvMrGCeHpbVHtUFJYgXYB4S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270" t="s">
        <v>654</v>
      </c>
      <c r="BA2" s="270" t="s">
        <v>655</v>
      </c>
      <c r="BB2" s="270" t="s">
        <v>230</v>
      </c>
      <c r="BC2" s="270" t="s">
        <v>744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745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07 - 5K4-5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07 - 5K4-5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12.350382099999999</v>
      </c>
      <c r="S86" s="97"/>
      <c r="T86" s="187">
        <f>T87+T102</f>
        <v>0.44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11.7671125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11.7671125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661</v>
      </c>
      <c r="F89" s="207" t="s">
        <v>662</v>
      </c>
      <c r="G89" s="208" t="s">
        <v>380</v>
      </c>
      <c r="H89" s="209">
        <v>3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3.75475</v>
      </c>
      <c r="R89" s="214">
        <f>Q89*H89</f>
        <v>11.264250000000001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20.524999999999999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0.50286249999999999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746</v>
      </c>
      <c r="G91" s="219"/>
      <c r="H91" s="223">
        <v>20.524999999999999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747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20.524999999999999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20.524999999999999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0.44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4.4000000000000004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748</v>
      </c>
      <c r="G99" s="219"/>
      <c r="H99" s="223">
        <v>4.4000000000000004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11.767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0.58326960000000005</v>
      </c>
      <c r="S102" s="197"/>
      <c r="T102" s="199">
        <f>T103+T115</f>
        <v>0.44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0.57750000000000001</v>
      </c>
      <c r="S103" s="197"/>
      <c r="T103" s="199">
        <f>SUM(T104:T114)</f>
        <v>0.44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550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0.0275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749</v>
      </c>
      <c r="G105" s="219"/>
      <c r="H105" s="223">
        <v>550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0.55000000000000004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0.55000000000000004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750</v>
      </c>
      <c r="G108" s="219"/>
      <c r="H108" s="223">
        <v>0.55000000000000004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440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0.44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751</v>
      </c>
      <c r="G110" s="219"/>
      <c r="H110" s="223">
        <v>440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440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752</v>
      </c>
      <c r="G113" s="219"/>
      <c r="H113" s="223">
        <v>440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0.57799999999999996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0.0057696000000000006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18.030000000000001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0.0057696000000000006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753</v>
      </c>
      <c r="G118" s="219"/>
      <c r="H118" s="223">
        <v>18.030000000000001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D5A4ueGe71sEBdXDvTaEQTSrBok7zyoyOY8YMIE95ZWwMae4Q4xsXNO4/TvC/0WTdunpc+Z4k/K9sxQHDy7LSA==" hashValue="a8PQzYkLPrP5au5phrbhIsPTx79vqkXVjHMv7QtxKo3oNqCQUJIveFAdz6i8PyqzZAbaVmxBYLQdO8qCLKedg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  <c r="AZ2" s="270" t="s">
        <v>654</v>
      </c>
      <c r="BA2" s="270" t="s">
        <v>655</v>
      </c>
      <c r="BB2" s="270" t="s">
        <v>230</v>
      </c>
      <c r="BC2" s="270" t="s">
        <v>754</v>
      </c>
      <c r="BD2" s="270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196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>Modernizace dopravního značení, 3. etapa, 5. května, č. akce 9991771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197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ROUND((SUM(BE86:BE118)),  2)</f>
        <v>0</v>
      </c>
      <c r="G33" s="39"/>
      <c r="H33" s="39"/>
      <c r="I33" s="149">
        <v>0.20999999999999999</v>
      </c>
      <c r="J33" s="148">
        <f>ROUND(((SUM(BE86:BE118))*I33),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ROUND((SUM(BF86:BF118)),  2)</f>
        <v>0</v>
      </c>
      <c r="G34" s="39"/>
      <c r="H34" s="39"/>
      <c r="I34" s="149">
        <v>0.14999999999999999</v>
      </c>
      <c r="J34" s="148">
        <f>ROUND(((SUM(BF86:BF118))*I34),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ROUND((SUM(BG86:BG118)),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ROUND((SUM(BH86:BH118)),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ROUND((SUM(BI86:BI118)),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199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>Modernizace dopravního značení, 3. etapa, 5. května, č. akce 9991771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197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08 - 5K4-10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Praha 4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Technická správa komunikací hl. m. Prahy, a.s.</v>
      </c>
      <c r="G54" s="41"/>
      <c r="H54" s="41"/>
      <c r="I54" s="33" t="s">
        <v>33</v>
      </c>
      <c r="J54" s="37" t="str">
        <f>E21</f>
        <v>d plus projektová a inženýrská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200</v>
      </c>
      <c r="D57" s="163"/>
      <c r="E57" s="163"/>
      <c r="F57" s="163"/>
      <c r="G57" s="163"/>
      <c r="H57" s="163"/>
      <c r="I57" s="163"/>
      <c r="J57" s="164" t="s">
        <v>201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202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658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659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660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210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61" t="str">
        <f>E7</f>
        <v>Modernizace dopravního značení, 3. etapa, 5. května, č. akce 9991771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197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08 - 5K4-10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Praha 4</v>
      </c>
      <c r="G80" s="41"/>
      <c r="H80" s="41"/>
      <c r="I80" s="33" t="s">
        <v>23</v>
      </c>
      <c r="J80" s="73" t="str">
        <f>IF(J12="","",J12)</f>
        <v>22. 2. 2021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Technická správa komunikací hl. m. Prahy, a.s.</v>
      </c>
      <c r="G82" s="41"/>
      <c r="H82" s="41"/>
      <c r="I82" s="33" t="s">
        <v>33</v>
      </c>
      <c r="J82" s="37" t="str">
        <f>E21</f>
        <v>d plus projektová a inženýrská a.s.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211</v>
      </c>
      <c r="D85" s="181" t="s">
        <v>61</v>
      </c>
      <c r="E85" s="181" t="s">
        <v>57</v>
      </c>
      <c r="F85" s="181" t="s">
        <v>58</v>
      </c>
      <c r="G85" s="181" t="s">
        <v>212</v>
      </c>
      <c r="H85" s="181" t="s">
        <v>213</v>
      </c>
      <c r="I85" s="181" t="s">
        <v>214</v>
      </c>
      <c r="J85" s="181" t="s">
        <v>201</v>
      </c>
      <c r="K85" s="182" t="s">
        <v>215</v>
      </c>
      <c r="L85" s="183"/>
      <c r="M85" s="93" t="s">
        <v>19</v>
      </c>
      <c r="N85" s="94" t="s">
        <v>46</v>
      </c>
      <c r="O85" s="94" t="s">
        <v>216</v>
      </c>
      <c r="P85" s="94" t="s">
        <v>217</v>
      </c>
      <c r="Q85" s="94" t="s">
        <v>218</v>
      </c>
      <c r="R85" s="94" t="s">
        <v>219</v>
      </c>
      <c r="S85" s="94" t="s">
        <v>220</v>
      </c>
      <c r="T85" s="95" t="s">
        <v>221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222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P87+P102</f>
        <v>0</v>
      </c>
      <c r="Q86" s="97"/>
      <c r="R86" s="186">
        <f>R87+R102</f>
        <v>2.8059088000000001</v>
      </c>
      <c r="S86" s="97"/>
      <c r="T86" s="187">
        <f>T87+T102</f>
        <v>0.125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202</v>
      </c>
      <c r="BK86" s="188">
        <f>BK87+BK102</f>
        <v>0</v>
      </c>
    </row>
    <row r="87" s="12" customFormat="1" ht="25.92" customHeight="1">
      <c r="A87" s="12"/>
      <c r="B87" s="189"/>
      <c r="C87" s="190"/>
      <c r="D87" s="191" t="s">
        <v>75</v>
      </c>
      <c r="E87" s="192" t="s">
        <v>223</v>
      </c>
      <c r="F87" s="192" t="s">
        <v>224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P88+P96+P100</f>
        <v>0</v>
      </c>
      <c r="Q87" s="197"/>
      <c r="R87" s="198">
        <f>R88+R96+R100</f>
        <v>2.6415299999999999</v>
      </c>
      <c r="S87" s="197"/>
      <c r="T87" s="199">
        <f>T88+T96+T100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76</v>
      </c>
      <c r="AY87" s="200" t="s">
        <v>225</v>
      </c>
      <c r="BK87" s="202">
        <f>BK88+BK96+BK100</f>
        <v>0</v>
      </c>
    </row>
    <row r="88" s="12" customFormat="1" ht="22.8" customHeight="1">
      <c r="A88" s="12"/>
      <c r="B88" s="189"/>
      <c r="C88" s="190"/>
      <c r="D88" s="191" t="s">
        <v>75</v>
      </c>
      <c r="E88" s="203" t="s">
        <v>369</v>
      </c>
      <c r="F88" s="203" t="s">
        <v>377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SUM(P89:P95)</f>
        <v>0</v>
      </c>
      <c r="Q88" s="197"/>
      <c r="R88" s="198">
        <f>SUM(R89:R95)</f>
        <v>2.6415299999999999</v>
      </c>
      <c r="S88" s="197"/>
      <c r="T88" s="199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84</v>
      </c>
      <c r="AY88" s="200" t="s">
        <v>225</v>
      </c>
      <c r="BK88" s="202">
        <f>SUM(BK89:BK95)</f>
        <v>0</v>
      </c>
    </row>
    <row r="89" s="2" customFormat="1">
      <c r="A89" s="39"/>
      <c r="B89" s="40"/>
      <c r="C89" s="205" t="s">
        <v>84</v>
      </c>
      <c r="D89" s="205" t="s">
        <v>227</v>
      </c>
      <c r="E89" s="206" t="s">
        <v>442</v>
      </c>
      <c r="F89" s="207" t="s">
        <v>443</v>
      </c>
      <c r="G89" s="208" t="s">
        <v>380</v>
      </c>
      <c r="H89" s="209">
        <v>1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2.5018799999999999</v>
      </c>
      <c r="R89" s="214">
        <f>Q89*H89</f>
        <v>2.5018799999999999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227</v>
      </c>
      <c r="AU89" s="216" t="s">
        <v>86</v>
      </c>
      <c r="AY89" s="18" t="s">
        <v>225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232</v>
      </c>
      <c r="BM89" s="216" t="s">
        <v>663</v>
      </c>
    </row>
    <row r="90" s="2" customFormat="1" ht="16.5" customHeight="1">
      <c r="A90" s="39"/>
      <c r="B90" s="40"/>
      <c r="C90" s="241" t="s">
        <v>86</v>
      </c>
      <c r="D90" s="241" t="s">
        <v>410</v>
      </c>
      <c r="E90" s="242" t="s">
        <v>471</v>
      </c>
      <c r="F90" s="243" t="s">
        <v>472</v>
      </c>
      <c r="G90" s="244" t="s">
        <v>230</v>
      </c>
      <c r="H90" s="245">
        <v>5.7000000000000002</v>
      </c>
      <c r="I90" s="246"/>
      <c r="J90" s="247">
        <f>ROUND(I90*H90,2)</f>
        <v>0</v>
      </c>
      <c r="K90" s="243" t="s">
        <v>19</v>
      </c>
      <c r="L90" s="248"/>
      <c r="M90" s="249" t="s">
        <v>19</v>
      </c>
      <c r="N90" s="250" t="s">
        <v>47</v>
      </c>
      <c r="O90" s="85"/>
      <c r="P90" s="214">
        <f>O90*H90</f>
        <v>0</v>
      </c>
      <c r="Q90" s="214">
        <v>0.024500000000000001</v>
      </c>
      <c r="R90" s="214">
        <f>Q90*H90</f>
        <v>0.13965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365</v>
      </c>
      <c r="AT90" s="216" t="s">
        <v>410</v>
      </c>
      <c r="AU90" s="216" t="s">
        <v>86</v>
      </c>
      <c r="AY90" s="18" t="s">
        <v>225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232</v>
      </c>
      <c r="BM90" s="216" t="s">
        <v>664</v>
      </c>
    </row>
    <row r="91" s="13" customFormat="1">
      <c r="A91" s="13"/>
      <c r="B91" s="218"/>
      <c r="C91" s="219"/>
      <c r="D91" s="220" t="s">
        <v>234</v>
      </c>
      <c r="E91" s="221" t="s">
        <v>654</v>
      </c>
      <c r="F91" s="222" t="s">
        <v>756</v>
      </c>
      <c r="G91" s="219"/>
      <c r="H91" s="223">
        <v>5.7000000000000002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234</v>
      </c>
      <c r="AU91" s="229" t="s">
        <v>86</v>
      </c>
      <c r="AV91" s="13" t="s">
        <v>86</v>
      </c>
      <c r="AW91" s="13" t="s">
        <v>37</v>
      </c>
      <c r="AX91" s="13" t="s">
        <v>84</v>
      </c>
      <c r="AY91" s="229" t="s">
        <v>225</v>
      </c>
    </row>
    <row r="92" s="2" customFormat="1">
      <c r="A92" s="39"/>
      <c r="B92" s="40"/>
      <c r="C92" s="205" t="s">
        <v>273</v>
      </c>
      <c r="D92" s="205" t="s">
        <v>227</v>
      </c>
      <c r="E92" s="206" t="s">
        <v>574</v>
      </c>
      <c r="F92" s="207" t="s">
        <v>575</v>
      </c>
      <c r="G92" s="208" t="s">
        <v>576</v>
      </c>
      <c r="H92" s="209">
        <v>2</v>
      </c>
      <c r="I92" s="210"/>
      <c r="J92" s="211">
        <f>ROUND(I92*H92,2)</f>
        <v>0</v>
      </c>
      <c r="K92" s="207" t="s">
        <v>231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232</v>
      </c>
      <c r="AT92" s="216" t="s">
        <v>227</v>
      </c>
      <c r="AU92" s="216" t="s">
        <v>86</v>
      </c>
      <c r="AY92" s="18" t="s">
        <v>225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232</v>
      </c>
      <c r="BM92" s="216" t="s">
        <v>757</v>
      </c>
    </row>
    <row r="93" s="2" customFormat="1" ht="55.5" customHeight="1">
      <c r="A93" s="39"/>
      <c r="B93" s="40"/>
      <c r="C93" s="205" t="s">
        <v>232</v>
      </c>
      <c r="D93" s="205" t="s">
        <v>227</v>
      </c>
      <c r="E93" s="206" t="s">
        <v>608</v>
      </c>
      <c r="F93" s="207" t="s">
        <v>667</v>
      </c>
      <c r="G93" s="208" t="s">
        <v>230</v>
      </c>
      <c r="H93" s="209">
        <v>5.7000000000000002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232</v>
      </c>
      <c r="AT93" s="216" t="s">
        <v>227</v>
      </c>
      <c r="AU93" s="216" t="s">
        <v>86</v>
      </c>
      <c r="AY93" s="18" t="s">
        <v>225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232</v>
      </c>
      <c r="BM93" s="216" t="s">
        <v>714</v>
      </c>
    </row>
    <row r="94" s="2" customFormat="1">
      <c r="A94" s="39"/>
      <c r="B94" s="40"/>
      <c r="C94" s="41"/>
      <c r="D94" s="220" t="s">
        <v>414</v>
      </c>
      <c r="E94" s="41"/>
      <c r="F94" s="251" t="s">
        <v>669</v>
      </c>
      <c r="G94" s="41"/>
      <c r="H94" s="41"/>
      <c r="I94" s="252"/>
      <c r="J94" s="41"/>
      <c r="K94" s="41"/>
      <c r="L94" s="45"/>
      <c r="M94" s="253"/>
      <c r="N94" s="25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414</v>
      </c>
      <c r="AU94" s="18" t="s">
        <v>86</v>
      </c>
    </row>
    <row r="95" s="13" customFormat="1">
      <c r="A95" s="13"/>
      <c r="B95" s="218"/>
      <c r="C95" s="219"/>
      <c r="D95" s="220" t="s">
        <v>234</v>
      </c>
      <c r="E95" s="221" t="s">
        <v>19</v>
      </c>
      <c r="F95" s="222" t="s">
        <v>670</v>
      </c>
      <c r="G95" s="219"/>
      <c r="H95" s="223">
        <v>5.7000000000000002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234</v>
      </c>
      <c r="AU95" s="229" t="s">
        <v>86</v>
      </c>
      <c r="AV95" s="13" t="s">
        <v>86</v>
      </c>
      <c r="AW95" s="13" t="s">
        <v>37</v>
      </c>
      <c r="AX95" s="13" t="s">
        <v>84</v>
      </c>
      <c r="AY95" s="229" t="s">
        <v>225</v>
      </c>
    </row>
    <row r="96" s="12" customFormat="1" ht="22.8" customHeight="1">
      <c r="A96" s="12"/>
      <c r="B96" s="189"/>
      <c r="C96" s="190"/>
      <c r="D96" s="191" t="s">
        <v>75</v>
      </c>
      <c r="E96" s="203" t="s">
        <v>628</v>
      </c>
      <c r="F96" s="203" t="s">
        <v>629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225</v>
      </c>
      <c r="BK96" s="202">
        <f>SUM(BK97:BK99)</f>
        <v>0</v>
      </c>
    </row>
    <row r="97" s="2" customFormat="1">
      <c r="A97" s="39"/>
      <c r="B97" s="40"/>
      <c r="C97" s="205" t="s">
        <v>327</v>
      </c>
      <c r="D97" s="205" t="s">
        <v>227</v>
      </c>
      <c r="E97" s="206" t="s">
        <v>631</v>
      </c>
      <c r="F97" s="207" t="s">
        <v>632</v>
      </c>
      <c r="G97" s="208" t="s">
        <v>361</v>
      </c>
      <c r="H97" s="209">
        <v>0.125</v>
      </c>
      <c r="I97" s="210"/>
      <c r="J97" s="211">
        <f>ROUND(I97*H97,2)</f>
        <v>0</v>
      </c>
      <c r="K97" s="207" t="s">
        <v>231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232</v>
      </c>
      <c r="AT97" s="216" t="s">
        <v>227</v>
      </c>
      <c r="AU97" s="216" t="s">
        <v>86</v>
      </c>
      <c r="AY97" s="18" t="s">
        <v>225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232</v>
      </c>
      <c r="BM97" s="216" t="s">
        <v>671</v>
      </c>
    </row>
    <row r="98" s="2" customFormat="1">
      <c r="A98" s="39"/>
      <c r="B98" s="40"/>
      <c r="C98" s="205" t="s">
        <v>354</v>
      </c>
      <c r="D98" s="205" t="s">
        <v>227</v>
      </c>
      <c r="E98" s="206" t="s">
        <v>635</v>
      </c>
      <c r="F98" s="207" t="s">
        <v>636</v>
      </c>
      <c r="G98" s="208" t="s">
        <v>361</v>
      </c>
      <c r="H98" s="209">
        <v>1.25</v>
      </c>
      <c r="I98" s="210"/>
      <c r="J98" s="211">
        <f>ROUND(I98*H98,2)</f>
        <v>0</v>
      </c>
      <c r="K98" s="207" t="s">
        <v>231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232</v>
      </c>
      <c r="AT98" s="216" t="s">
        <v>227</v>
      </c>
      <c r="AU98" s="216" t="s">
        <v>86</v>
      </c>
      <c r="AY98" s="18" t="s">
        <v>225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232</v>
      </c>
      <c r="BM98" s="216" t="s">
        <v>672</v>
      </c>
    </row>
    <row r="99" s="13" customFormat="1">
      <c r="A99" s="13"/>
      <c r="B99" s="218"/>
      <c r="C99" s="219"/>
      <c r="D99" s="220" t="s">
        <v>234</v>
      </c>
      <c r="E99" s="219"/>
      <c r="F99" s="222" t="s">
        <v>758</v>
      </c>
      <c r="G99" s="219"/>
      <c r="H99" s="223">
        <v>1.25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234</v>
      </c>
      <c r="AU99" s="229" t="s">
        <v>86</v>
      </c>
      <c r="AV99" s="13" t="s">
        <v>86</v>
      </c>
      <c r="AW99" s="13" t="s">
        <v>4</v>
      </c>
      <c r="AX99" s="13" t="s">
        <v>84</v>
      </c>
      <c r="AY99" s="229" t="s">
        <v>225</v>
      </c>
    </row>
    <row r="100" s="12" customFormat="1" ht="22.8" customHeight="1">
      <c r="A100" s="12"/>
      <c r="B100" s="189"/>
      <c r="C100" s="190"/>
      <c r="D100" s="191" t="s">
        <v>75</v>
      </c>
      <c r="E100" s="203" t="s">
        <v>648</v>
      </c>
      <c r="F100" s="203" t="s">
        <v>649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84</v>
      </c>
      <c r="AT100" s="201" t="s">
        <v>75</v>
      </c>
      <c r="AU100" s="201" t="s">
        <v>84</v>
      </c>
      <c r="AY100" s="200" t="s">
        <v>225</v>
      </c>
      <c r="BK100" s="202">
        <f>BK101</f>
        <v>0</v>
      </c>
    </row>
    <row r="101" s="2" customFormat="1" ht="44.25" customHeight="1">
      <c r="A101" s="39"/>
      <c r="B101" s="40"/>
      <c r="C101" s="205" t="s">
        <v>358</v>
      </c>
      <c r="D101" s="205" t="s">
        <v>227</v>
      </c>
      <c r="E101" s="206" t="s">
        <v>674</v>
      </c>
      <c r="F101" s="207" t="s">
        <v>675</v>
      </c>
      <c r="G101" s="208" t="s">
        <v>361</v>
      </c>
      <c r="H101" s="209">
        <v>2.6419999999999999</v>
      </c>
      <c r="I101" s="210"/>
      <c r="J101" s="211">
        <f>ROUND(I101*H101,2)</f>
        <v>0</v>
      </c>
      <c r="K101" s="207" t="s">
        <v>231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232</v>
      </c>
      <c r="AT101" s="216" t="s">
        <v>227</v>
      </c>
      <c r="AU101" s="216" t="s">
        <v>86</v>
      </c>
      <c r="AY101" s="18" t="s">
        <v>225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232</v>
      </c>
      <c r="BM101" s="216" t="s">
        <v>676</v>
      </c>
    </row>
    <row r="102" s="12" customFormat="1" ht="25.92" customHeight="1">
      <c r="A102" s="12"/>
      <c r="B102" s="189"/>
      <c r="C102" s="190"/>
      <c r="D102" s="191" t="s">
        <v>75</v>
      </c>
      <c r="E102" s="192" t="s">
        <v>677</v>
      </c>
      <c r="F102" s="192" t="s">
        <v>678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P103+P115</f>
        <v>0</v>
      </c>
      <c r="Q102" s="197"/>
      <c r="R102" s="198">
        <f>R103+R115</f>
        <v>0.16437880000000002</v>
      </c>
      <c r="S102" s="197"/>
      <c r="T102" s="199">
        <f>T103+T115</f>
        <v>0.125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75</v>
      </c>
      <c r="AU102" s="201" t="s">
        <v>76</v>
      </c>
      <c r="AY102" s="200" t="s">
        <v>225</v>
      </c>
      <c r="BK102" s="202">
        <f>BK103+BK115</f>
        <v>0</v>
      </c>
    </row>
    <row r="103" s="12" customFormat="1" ht="22.8" customHeight="1">
      <c r="A103" s="12"/>
      <c r="B103" s="189"/>
      <c r="C103" s="190"/>
      <c r="D103" s="191" t="s">
        <v>75</v>
      </c>
      <c r="E103" s="203" t="s">
        <v>679</v>
      </c>
      <c r="F103" s="203" t="s">
        <v>680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0.16275000000000001</v>
      </c>
      <c r="S103" s="197"/>
      <c r="T103" s="199">
        <f>SUM(T104:T114)</f>
        <v>0.125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86</v>
      </c>
      <c r="AT103" s="201" t="s">
        <v>75</v>
      </c>
      <c r="AU103" s="201" t="s">
        <v>84</v>
      </c>
      <c r="AY103" s="200" t="s">
        <v>225</v>
      </c>
      <c r="BK103" s="202">
        <f>SUM(BK104:BK114)</f>
        <v>0</v>
      </c>
    </row>
    <row r="104" s="2" customFormat="1">
      <c r="A104" s="39"/>
      <c r="B104" s="40"/>
      <c r="C104" s="205" t="s">
        <v>365</v>
      </c>
      <c r="D104" s="205" t="s">
        <v>227</v>
      </c>
      <c r="E104" s="206" t="s">
        <v>681</v>
      </c>
      <c r="F104" s="207" t="s">
        <v>682</v>
      </c>
      <c r="G104" s="208" t="s">
        <v>683</v>
      </c>
      <c r="H104" s="209">
        <v>155</v>
      </c>
      <c r="I104" s="210"/>
      <c r="J104" s="211">
        <f>ROUND(I104*H104,2)</f>
        <v>0</v>
      </c>
      <c r="K104" s="207" t="s">
        <v>231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5.0000000000000002E-05</v>
      </c>
      <c r="R104" s="214">
        <f>Q104*H104</f>
        <v>0.0077499999999999999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227</v>
      </c>
      <c r="AU104" s="216" t="s">
        <v>86</v>
      </c>
      <c r="AY104" s="18" t="s">
        <v>225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128</v>
      </c>
      <c r="BM104" s="216" t="s">
        <v>684</v>
      </c>
    </row>
    <row r="105" s="13" customFormat="1">
      <c r="A105" s="13"/>
      <c r="B105" s="218"/>
      <c r="C105" s="219"/>
      <c r="D105" s="220" t="s">
        <v>234</v>
      </c>
      <c r="E105" s="221" t="s">
        <v>19</v>
      </c>
      <c r="F105" s="222" t="s">
        <v>759</v>
      </c>
      <c r="G105" s="219"/>
      <c r="H105" s="223">
        <v>155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234</v>
      </c>
      <c r="AU105" s="229" t="s">
        <v>86</v>
      </c>
      <c r="AV105" s="13" t="s">
        <v>86</v>
      </c>
      <c r="AW105" s="13" t="s">
        <v>37</v>
      </c>
      <c r="AX105" s="13" t="s">
        <v>84</v>
      </c>
      <c r="AY105" s="229" t="s">
        <v>225</v>
      </c>
    </row>
    <row r="106" s="2" customFormat="1" ht="16.5" customHeight="1">
      <c r="A106" s="39"/>
      <c r="B106" s="40"/>
      <c r="C106" s="241" t="s">
        <v>369</v>
      </c>
      <c r="D106" s="241" t="s">
        <v>410</v>
      </c>
      <c r="E106" s="242" t="s">
        <v>686</v>
      </c>
      <c r="F106" s="243" t="s">
        <v>687</v>
      </c>
      <c r="G106" s="244" t="s">
        <v>361</v>
      </c>
      <c r="H106" s="245">
        <v>0.155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47</v>
      </c>
      <c r="O106" s="85"/>
      <c r="P106" s="214">
        <f>O106*H106</f>
        <v>0</v>
      </c>
      <c r="Q106" s="214">
        <v>1</v>
      </c>
      <c r="R106" s="214">
        <f>Q106*H106</f>
        <v>0.155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175</v>
      </c>
      <c r="AT106" s="216" t="s">
        <v>410</v>
      </c>
      <c r="AU106" s="216" t="s">
        <v>86</v>
      </c>
      <c r="AY106" s="18" t="s">
        <v>225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128</v>
      </c>
      <c r="BM106" s="216" t="s">
        <v>688</v>
      </c>
    </row>
    <row r="107" s="2" customFormat="1">
      <c r="A107" s="39"/>
      <c r="B107" s="40"/>
      <c r="C107" s="41"/>
      <c r="D107" s="220" t="s">
        <v>414</v>
      </c>
      <c r="E107" s="41"/>
      <c r="F107" s="251" t="s">
        <v>689</v>
      </c>
      <c r="G107" s="41"/>
      <c r="H107" s="41"/>
      <c r="I107" s="252"/>
      <c r="J107" s="41"/>
      <c r="K107" s="41"/>
      <c r="L107" s="45"/>
      <c r="M107" s="253"/>
      <c r="N107" s="25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414</v>
      </c>
      <c r="AU107" s="18" t="s">
        <v>86</v>
      </c>
    </row>
    <row r="108" s="13" customFormat="1">
      <c r="A108" s="13"/>
      <c r="B108" s="218"/>
      <c r="C108" s="219"/>
      <c r="D108" s="220" t="s">
        <v>234</v>
      </c>
      <c r="E108" s="219"/>
      <c r="F108" s="222" t="s">
        <v>760</v>
      </c>
      <c r="G108" s="219"/>
      <c r="H108" s="223">
        <v>0.155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234</v>
      </c>
      <c r="AU108" s="229" t="s">
        <v>86</v>
      </c>
      <c r="AV108" s="13" t="s">
        <v>86</v>
      </c>
      <c r="AW108" s="13" t="s">
        <v>4</v>
      </c>
      <c r="AX108" s="13" t="s">
        <v>84</v>
      </c>
      <c r="AY108" s="229" t="s">
        <v>225</v>
      </c>
    </row>
    <row r="109" s="2" customFormat="1">
      <c r="A109" s="39"/>
      <c r="B109" s="40"/>
      <c r="C109" s="205" t="s">
        <v>111</v>
      </c>
      <c r="D109" s="205" t="s">
        <v>227</v>
      </c>
      <c r="E109" s="206" t="s">
        <v>691</v>
      </c>
      <c r="F109" s="207" t="s">
        <v>692</v>
      </c>
      <c r="G109" s="208" t="s">
        <v>683</v>
      </c>
      <c r="H109" s="209">
        <v>125</v>
      </c>
      <c r="I109" s="210"/>
      <c r="J109" s="211">
        <f>ROUND(I109*H109,2)</f>
        <v>0</v>
      </c>
      <c r="K109" s="207" t="s">
        <v>231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0.001</v>
      </c>
      <c r="T109" s="215">
        <f>S109*H109</f>
        <v>0.125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227</v>
      </c>
      <c r="AU109" s="216" t="s">
        <v>86</v>
      </c>
      <c r="AY109" s="18" t="s">
        <v>225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128</v>
      </c>
      <c r="BM109" s="216" t="s">
        <v>693</v>
      </c>
    </row>
    <row r="110" s="13" customFormat="1">
      <c r="A110" s="13"/>
      <c r="B110" s="218"/>
      <c r="C110" s="219"/>
      <c r="D110" s="220" t="s">
        <v>234</v>
      </c>
      <c r="E110" s="221" t="s">
        <v>19</v>
      </c>
      <c r="F110" s="222" t="s">
        <v>761</v>
      </c>
      <c r="G110" s="219"/>
      <c r="H110" s="223">
        <v>125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234</v>
      </c>
      <c r="AU110" s="229" t="s">
        <v>86</v>
      </c>
      <c r="AV110" s="13" t="s">
        <v>86</v>
      </c>
      <c r="AW110" s="13" t="s">
        <v>37</v>
      </c>
      <c r="AX110" s="13" t="s">
        <v>84</v>
      </c>
      <c r="AY110" s="229" t="s">
        <v>225</v>
      </c>
    </row>
    <row r="111" s="2" customFormat="1" ht="16.5" customHeight="1">
      <c r="A111" s="39"/>
      <c r="B111" s="40"/>
      <c r="C111" s="205" t="s">
        <v>114</v>
      </c>
      <c r="D111" s="205" t="s">
        <v>227</v>
      </c>
      <c r="E111" s="206" t="s">
        <v>695</v>
      </c>
      <c r="F111" s="207" t="s">
        <v>696</v>
      </c>
      <c r="G111" s="208" t="s">
        <v>683</v>
      </c>
      <c r="H111" s="209">
        <v>125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227</v>
      </c>
      <c r="AU111" s="216" t="s">
        <v>86</v>
      </c>
      <c r="AY111" s="18" t="s">
        <v>225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128</v>
      </c>
      <c r="BM111" s="216" t="s">
        <v>697</v>
      </c>
    </row>
    <row r="112" s="2" customFormat="1">
      <c r="A112" s="39"/>
      <c r="B112" s="40"/>
      <c r="C112" s="41"/>
      <c r="D112" s="220" t="s">
        <v>414</v>
      </c>
      <c r="E112" s="41"/>
      <c r="F112" s="251" t="s">
        <v>698</v>
      </c>
      <c r="G112" s="41"/>
      <c r="H112" s="41"/>
      <c r="I112" s="252"/>
      <c r="J112" s="41"/>
      <c r="K112" s="41"/>
      <c r="L112" s="45"/>
      <c r="M112" s="253"/>
      <c r="N112" s="25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414</v>
      </c>
      <c r="AU112" s="18" t="s">
        <v>86</v>
      </c>
    </row>
    <row r="113" s="13" customFormat="1">
      <c r="A113" s="13"/>
      <c r="B113" s="218"/>
      <c r="C113" s="219"/>
      <c r="D113" s="220" t="s">
        <v>234</v>
      </c>
      <c r="E113" s="219"/>
      <c r="F113" s="222" t="s">
        <v>762</v>
      </c>
      <c r="G113" s="219"/>
      <c r="H113" s="223">
        <v>125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234</v>
      </c>
      <c r="AU113" s="229" t="s">
        <v>86</v>
      </c>
      <c r="AV113" s="13" t="s">
        <v>86</v>
      </c>
      <c r="AW113" s="13" t="s">
        <v>4</v>
      </c>
      <c r="AX113" s="13" t="s">
        <v>84</v>
      </c>
      <c r="AY113" s="229" t="s">
        <v>225</v>
      </c>
    </row>
    <row r="114" s="2" customFormat="1" ht="44.25" customHeight="1">
      <c r="A114" s="39"/>
      <c r="B114" s="40"/>
      <c r="C114" s="205" t="s">
        <v>117</v>
      </c>
      <c r="D114" s="205" t="s">
        <v>227</v>
      </c>
      <c r="E114" s="206" t="s">
        <v>700</v>
      </c>
      <c r="F114" s="207" t="s">
        <v>701</v>
      </c>
      <c r="G114" s="208" t="s">
        <v>361</v>
      </c>
      <c r="H114" s="209">
        <v>0.16300000000000001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227</v>
      </c>
      <c r="AU114" s="216" t="s">
        <v>86</v>
      </c>
      <c r="AY114" s="18" t="s">
        <v>225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128</v>
      </c>
      <c r="BM114" s="216" t="s">
        <v>702</v>
      </c>
    </row>
    <row r="115" s="12" customFormat="1" ht="22.8" customHeight="1">
      <c r="A115" s="12"/>
      <c r="B115" s="189"/>
      <c r="C115" s="190"/>
      <c r="D115" s="191" t="s">
        <v>75</v>
      </c>
      <c r="E115" s="203" t="s">
        <v>703</v>
      </c>
      <c r="F115" s="203" t="s">
        <v>704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SUM(P116:P118)</f>
        <v>0</v>
      </c>
      <c r="Q115" s="197"/>
      <c r="R115" s="198">
        <f>SUM(R116:R118)</f>
        <v>0.0016288000000000001</v>
      </c>
      <c r="S115" s="197"/>
      <c r="T115" s="199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86</v>
      </c>
      <c r="AT115" s="201" t="s">
        <v>75</v>
      </c>
      <c r="AU115" s="201" t="s">
        <v>84</v>
      </c>
      <c r="AY115" s="200" t="s">
        <v>225</v>
      </c>
      <c r="BK115" s="202">
        <f>SUM(BK116:BK118)</f>
        <v>0</v>
      </c>
    </row>
    <row r="116" s="2" customFormat="1" ht="33" customHeight="1">
      <c r="A116" s="39"/>
      <c r="B116" s="40"/>
      <c r="C116" s="205" t="s">
        <v>120</v>
      </c>
      <c r="D116" s="205" t="s">
        <v>227</v>
      </c>
      <c r="E116" s="206" t="s">
        <v>705</v>
      </c>
      <c r="F116" s="207" t="s">
        <v>706</v>
      </c>
      <c r="G116" s="208" t="s">
        <v>230</v>
      </c>
      <c r="H116" s="209">
        <v>5.0899999999999999</v>
      </c>
      <c r="I116" s="210"/>
      <c r="J116" s="211">
        <f>ROUND(I116*H116,2)</f>
        <v>0</v>
      </c>
      <c r="K116" s="207" t="s">
        <v>231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0.00032000000000000003</v>
      </c>
      <c r="R116" s="214">
        <f>Q116*H116</f>
        <v>0.0016288000000000001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227</v>
      </c>
      <c r="AU116" s="216" t="s">
        <v>86</v>
      </c>
      <c r="AY116" s="18" t="s">
        <v>225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128</v>
      </c>
      <c r="BM116" s="216" t="s">
        <v>707</v>
      </c>
    </row>
    <row r="117" s="2" customFormat="1">
      <c r="A117" s="39"/>
      <c r="B117" s="40"/>
      <c r="C117" s="41"/>
      <c r="D117" s="220" t="s">
        <v>414</v>
      </c>
      <c r="E117" s="41"/>
      <c r="F117" s="251" t="s">
        <v>708</v>
      </c>
      <c r="G117" s="41"/>
      <c r="H117" s="41"/>
      <c r="I117" s="252"/>
      <c r="J117" s="41"/>
      <c r="K117" s="41"/>
      <c r="L117" s="45"/>
      <c r="M117" s="253"/>
      <c r="N117" s="25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414</v>
      </c>
      <c r="AU117" s="18" t="s">
        <v>86</v>
      </c>
    </row>
    <row r="118" s="13" customFormat="1">
      <c r="A118" s="13"/>
      <c r="B118" s="218"/>
      <c r="C118" s="219"/>
      <c r="D118" s="220" t="s">
        <v>234</v>
      </c>
      <c r="E118" s="221" t="s">
        <v>19</v>
      </c>
      <c r="F118" s="222" t="s">
        <v>763</v>
      </c>
      <c r="G118" s="219"/>
      <c r="H118" s="223">
        <v>5.0899999999999999</v>
      </c>
      <c r="I118" s="224"/>
      <c r="J118" s="219"/>
      <c r="K118" s="219"/>
      <c r="L118" s="225"/>
      <c r="M118" s="271"/>
      <c r="N118" s="272"/>
      <c r="O118" s="272"/>
      <c r="P118" s="272"/>
      <c r="Q118" s="272"/>
      <c r="R118" s="272"/>
      <c r="S118" s="272"/>
      <c r="T118" s="27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234</v>
      </c>
      <c r="AU118" s="229" t="s">
        <v>86</v>
      </c>
      <c r="AV118" s="13" t="s">
        <v>86</v>
      </c>
      <c r="AW118" s="13" t="s">
        <v>37</v>
      </c>
      <c r="AX118" s="13" t="s">
        <v>84</v>
      </c>
      <c r="AY118" s="229" t="s">
        <v>225</v>
      </c>
    </row>
    <row r="119" s="2" customFormat="1" ht="6.96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sheet="1" autoFilter="0" formatColumns="0" formatRows="0" objects="1" scenarios="1" spinCount="100000" saltValue="F0mGBwNx6cESuIIhm/bBi6uAk5FTqsgBIYOVvkfC8ozmPSypBvvB6HB/lBquvWHpmck6Q6LCEXA5jvfKfPs9EQ==" hashValue="T7m20qBAGgztzkdp9g7N0Y34kUXooQlFa5Z3DX9F+RtL59YYubWyOKbWSZ3gdsqLiGWaZAxxxLuFkymmcv4LwQ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2021-05-12T13:08:43Z</dcterms:created>
  <dcterms:modified xsi:type="dcterms:W3CDTF">2021-05-12T13:09:39Z</dcterms:modified>
</cp:coreProperties>
</file>